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defaultThemeVersion="124226"/>
  <mc:AlternateContent xmlns:mc="http://schemas.openxmlformats.org/markup-compatibility/2006">
    <mc:Choice Requires="x15">
      <x15ac:absPath xmlns:x15ac="http://schemas.microsoft.com/office/spreadsheetml/2010/11/ac" url="\\som.w2k.state.me.us\data\DEP-DATA\AIR\Emissions_Data\POINT-CAERS-MAIRIS\Hazardous Air Pollutants\2017_HAP_Default_EFs\"/>
    </mc:Choice>
  </mc:AlternateContent>
  <xr:revisionPtr revIDLastSave="0" documentId="13_ncr:1_{9CA97B40-B2C0-4D14-9D9F-F626BD3E85A6}" xr6:coauthVersionLast="47" xr6:coauthVersionMax="47" xr10:uidLastSave="{00000000-0000-0000-0000-000000000000}"/>
  <bookViews>
    <workbookView xWindow="1152" yWindow="1152" windowWidth="21528" windowHeight="11328" tabRatio="619" activeTab="1" xr2:uid="{00000000-000D-0000-FFFF-FFFF00000000}"/>
  </bookViews>
  <sheets>
    <sheet name="Details" sheetId="8" r:id="rId1"/>
    <sheet name="Simplified Defaults" sheetId="7" r:id="rId2"/>
    <sheet name="Heat content" sheetId="11" r:id="rId3"/>
  </sheets>
  <externalReferences>
    <externalReference r:id="rId4"/>
  </externalReferences>
  <definedNames>
    <definedName name="_xlnm._FilterDatabase" localSheetId="1" hidden="1">'Simplified Defaults'!$A$7:$V$7</definedName>
    <definedName name="_xlnm.Print_Area" localSheetId="1">'Simplified Defaults'!$A$7:$B$18</definedName>
    <definedName name="_xlnm.Print_Titles" localSheetId="1">'Simplified Defaults'!$A:$C,'Simplified Defaults'!$1:$7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3" i="7" l="1" a="1"/>
  <c r="D23" i="7" s="1"/>
  <c r="D312" i="8"/>
  <c r="D307" i="8"/>
  <c r="D304" i="8"/>
  <c r="M167" i="8"/>
  <c r="M146" i="8"/>
  <c r="M245" i="8"/>
  <c r="D245" i="8"/>
  <c r="M248" i="8"/>
  <c r="D248" i="8"/>
  <c r="M240" i="8"/>
  <c r="D240" i="8"/>
  <c r="M247" i="8"/>
  <c r="D247" i="8"/>
  <c r="M238" i="8"/>
  <c r="D238" i="8"/>
  <c r="M278" i="8"/>
  <c r="D278" i="8"/>
  <c r="M286" i="8"/>
  <c r="D286" i="8"/>
  <c r="M282" i="8"/>
  <c r="D282" i="8"/>
  <c r="M280" i="8"/>
  <c r="D280" i="8"/>
  <c r="M291" i="8"/>
  <c r="D291" i="8"/>
  <c r="M290" i="8"/>
  <c r="D290" i="8"/>
  <c r="M289" i="8"/>
  <c r="D289" i="8"/>
  <c r="M281" i="8"/>
  <c r="D281" i="8"/>
  <c r="M287" i="8"/>
  <c r="D287" i="8"/>
  <c r="M288" i="8"/>
  <c r="D288" i="8"/>
  <c r="M292" i="8"/>
  <c r="D292" i="8"/>
  <c r="M285" i="8"/>
  <c r="D285" i="8"/>
  <c r="M284" i="8"/>
  <c r="D284" i="8"/>
  <c r="M283" i="8"/>
  <c r="D283" i="8"/>
  <c r="M279" i="8"/>
  <c r="D279" i="8" s="1"/>
  <c r="M264" i="8"/>
  <c r="D264" i="8"/>
  <c r="M265" i="8"/>
  <c r="D265" i="8"/>
  <c r="M263" i="8"/>
  <c r="D263" i="8"/>
  <c r="M272" i="8"/>
  <c r="D272" i="8"/>
  <c r="M268" i="8"/>
  <c r="D268" i="8"/>
  <c r="M267" i="8"/>
  <c r="D267" i="8"/>
  <c r="M261" i="8"/>
  <c r="D261" i="8"/>
  <c r="M269" i="8"/>
  <c r="D269" i="8" s="1"/>
  <c r="M270" i="8"/>
  <c r="D270" i="8"/>
  <c r="M271" i="8"/>
  <c r="D271" i="8"/>
  <c r="M260" i="8"/>
  <c r="D260" i="8"/>
  <c r="M262" i="8"/>
  <c r="D262" i="8" s="1"/>
  <c r="M266" i="8"/>
  <c r="D266" i="8" s="1"/>
  <c r="M258" i="8"/>
  <c r="D258" i="8"/>
  <c r="M259" i="8"/>
  <c r="D259" i="8"/>
  <c r="D246" i="8"/>
  <c r="D242" i="8"/>
  <c r="D237" i="8"/>
  <c r="D239" i="8"/>
  <c r="D250" i="8"/>
  <c r="D249" i="8"/>
  <c r="D241" i="8"/>
  <c r="D98" i="8"/>
  <c r="M90" i="8"/>
  <c r="D90" i="8"/>
  <c r="M94" i="8"/>
  <c r="D94" i="8"/>
  <c r="M92" i="8"/>
  <c r="D92" i="8"/>
  <c r="M103" i="8"/>
  <c r="D103" i="8"/>
  <c r="M102" i="8"/>
  <c r="D102" i="8"/>
  <c r="M101" i="8"/>
  <c r="D101" i="8"/>
  <c r="M93" i="8"/>
  <c r="D93" i="8"/>
  <c r="M100" i="8"/>
  <c r="D100" i="8"/>
  <c r="M104" i="8"/>
  <c r="D104" i="8"/>
  <c r="M95" i="8"/>
  <c r="D95" i="8"/>
  <c r="M91" i="8"/>
  <c r="D91" i="8"/>
  <c r="D77" i="8"/>
  <c r="M72" i="8"/>
  <c r="D72" i="8"/>
  <c r="M79" i="8"/>
  <c r="D79" i="8"/>
  <c r="D200" i="8"/>
  <c r="D205" i="8"/>
  <c r="D198" i="8"/>
  <c r="D206" i="8"/>
  <c r="D207" i="8"/>
  <c r="D208" i="8"/>
  <c r="D199" i="8"/>
  <c r="D203" i="8"/>
  <c r="D197" i="8"/>
  <c r="M182" i="8"/>
  <c r="D182" i="8" s="1"/>
  <c r="M176" i="8"/>
  <c r="D176" i="8"/>
  <c r="D56" i="8"/>
  <c r="M52" i="8"/>
  <c r="D52" i="8"/>
  <c r="M50" i="8"/>
  <c r="D50" i="8"/>
  <c r="M61" i="8"/>
  <c r="D61" i="8"/>
  <c r="M60" i="8"/>
  <c r="D60" i="8"/>
  <c r="M59" i="8"/>
  <c r="D59" i="8"/>
  <c r="D62" i="8"/>
  <c r="M53" i="8"/>
  <c r="D53" i="8"/>
  <c r="D35" i="8"/>
  <c r="M31" i="8"/>
  <c r="D31" i="8"/>
  <c r="M29" i="8"/>
  <c r="D29" i="8" s="1"/>
  <c r="M40" i="8"/>
  <c r="D40" i="8"/>
  <c r="M39" i="8"/>
  <c r="D39" i="8"/>
  <c r="M38" i="8"/>
  <c r="D38" i="8"/>
  <c r="M32" i="8"/>
  <c r="D32" i="8"/>
  <c r="M7" i="8"/>
  <c r="D7" i="8"/>
  <c r="M6" i="8"/>
  <c r="D6" i="8"/>
  <c r="D9" i="8"/>
  <c r="D17" i="8"/>
  <c r="D18" i="8"/>
  <c r="D19" i="8"/>
  <c r="D8" i="8"/>
  <c r="D10" i="8"/>
  <c r="D14" i="8"/>
  <c r="D41" i="8"/>
  <c r="M70" i="8"/>
  <c r="D70" i="8"/>
  <c r="M74" i="8"/>
  <c r="D74" i="8"/>
  <c r="M83" i="8"/>
  <c r="D83" i="8"/>
  <c r="M80" i="8"/>
  <c r="D80" i="8"/>
  <c r="M81" i="8"/>
  <c r="D81" i="8" s="1"/>
  <c r="M82" i="8"/>
  <c r="D82" i="8"/>
  <c r="M71" i="8"/>
  <c r="D71" i="8"/>
  <c r="M73" i="8"/>
  <c r="D73" i="8"/>
  <c r="M69" i="8"/>
  <c r="D69" i="8" s="1"/>
  <c r="M112" i="8"/>
  <c r="D112" i="8"/>
  <c r="M116" i="8"/>
  <c r="D116" i="8"/>
  <c r="M118" i="8"/>
  <c r="D118" i="8"/>
  <c r="M125" i="8"/>
  <c r="D125" i="8"/>
  <c r="M121" i="8"/>
  <c r="D121" i="8"/>
  <c r="M120" i="8"/>
  <c r="D120" i="8"/>
  <c r="M114" i="8"/>
  <c r="D114" i="8"/>
  <c r="M122" i="8"/>
  <c r="D122" i="8"/>
  <c r="M123" i="8"/>
  <c r="D123" i="8"/>
  <c r="M124" i="8"/>
  <c r="D124" i="8"/>
  <c r="M113" i="8"/>
  <c r="D113" i="8"/>
  <c r="M115" i="8"/>
  <c r="D115" i="8"/>
  <c r="M119" i="8"/>
  <c r="D119" i="8"/>
  <c r="M111" i="8"/>
  <c r="D111" i="8"/>
  <c r="M133" i="8"/>
  <c r="D133" i="8"/>
  <c r="M137" i="8"/>
  <c r="D137" i="8"/>
  <c r="M139" i="8"/>
  <c r="D139" i="8"/>
  <c r="D146" i="8"/>
  <c r="M142" i="8"/>
  <c r="D142" i="8" s="1"/>
  <c r="M141" i="8"/>
  <c r="D141" i="8"/>
  <c r="M135" i="8"/>
  <c r="D135" i="8" s="1"/>
  <c r="M143" i="8"/>
  <c r="D143" i="8"/>
  <c r="M144" i="8"/>
  <c r="D144" i="8" s="1"/>
  <c r="M145" i="8"/>
  <c r="D145" i="8"/>
  <c r="M134" i="8"/>
  <c r="D134" i="8" s="1"/>
  <c r="M136" i="8"/>
  <c r="D136" i="8"/>
  <c r="M140" i="8"/>
  <c r="D140" i="8" s="1"/>
  <c r="M132" i="8"/>
  <c r="D132" i="8"/>
  <c r="M154" i="8"/>
  <c r="D154" i="8"/>
  <c r="M158" i="8"/>
  <c r="D158" i="8"/>
  <c r="M160" i="8"/>
  <c r="D160" i="8"/>
  <c r="D167" i="8"/>
  <c r="M163" i="8"/>
  <c r="D163" i="8"/>
  <c r="M162" i="8"/>
  <c r="D162" i="8"/>
  <c r="M156" i="8"/>
  <c r="D156" i="8"/>
  <c r="M164" i="8"/>
  <c r="D164" i="8"/>
  <c r="M165" i="8"/>
  <c r="D165" i="8"/>
  <c r="M166" i="8"/>
  <c r="D166" i="8"/>
  <c r="M155" i="8"/>
  <c r="D155" i="8"/>
  <c r="M157" i="8"/>
  <c r="D157" i="8"/>
  <c r="M161" i="8"/>
  <c r="D161" i="8"/>
  <c r="M153" i="8"/>
  <c r="D153" i="8"/>
  <c r="M175" i="8"/>
  <c r="D175" i="8"/>
  <c r="M179" i="8"/>
  <c r="D179" i="8"/>
  <c r="M188" i="8"/>
  <c r="D188" i="8"/>
  <c r="M184" i="8"/>
  <c r="D184" i="8"/>
  <c r="M183" i="8"/>
  <c r="M177" i="8"/>
  <c r="D177" i="8"/>
  <c r="M185" i="8"/>
  <c r="M186" i="8"/>
  <c r="M187" i="8"/>
  <c r="D187" i="8"/>
  <c r="M178" i="8"/>
  <c r="M174" i="8"/>
  <c r="D174" i="8"/>
  <c r="M196" i="8"/>
  <c r="D196" i="8"/>
  <c r="M209" i="8"/>
  <c r="D209" i="8"/>
  <c r="M204" i="8"/>
  <c r="M195" i="8"/>
  <c r="D195" i="8"/>
  <c r="D217" i="8"/>
  <c r="D221" i="8"/>
  <c r="D223" i="8"/>
  <c r="M230" i="8"/>
  <c r="D230" i="8"/>
  <c r="D226" i="8"/>
  <c r="D225" i="8"/>
  <c r="D219" i="8"/>
  <c r="D227" i="8"/>
  <c r="D228" i="8"/>
  <c r="D229" i="8"/>
  <c r="D218" i="8"/>
  <c r="D220" i="8"/>
  <c r="D224" i="8"/>
  <c r="D216"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Knapp, Stacy R</author>
    <author>Rich.Greves</author>
    <author>Flynn, Allison M</author>
  </authors>
  <commentList>
    <comment ref="B2" authorId="0" shapeId="0" xr:uid="{00000000-0006-0000-0000-000001000000}">
      <text>
        <r>
          <rPr>
            <b/>
            <sz val="9"/>
            <color indexed="81"/>
            <rFont val="Tahoma"/>
            <family val="2"/>
          </rPr>
          <t>Knapp, Stacy R:</t>
        </r>
        <r>
          <rPr>
            <sz val="9"/>
            <color indexed="81"/>
            <rFont val="Tahoma"/>
            <family val="2"/>
          </rPr>
          <t xml:space="preserve">
Example SCCs:
10100401
10200401
10200404
10200405
10300401
10300402
39000403
39000499</t>
        </r>
      </text>
    </comment>
    <comment ref="E5" authorId="0" shapeId="0" xr:uid="{00000000-0006-0000-0000-000002000000}">
      <text>
        <r>
          <rPr>
            <b/>
            <sz val="9"/>
            <color indexed="81"/>
            <rFont val="Tahoma"/>
            <family val="2"/>
          </rPr>
          <t xml:space="preserve">For AP-42 quality:
A </t>
        </r>
        <r>
          <rPr>
            <sz val="9"/>
            <color indexed="81"/>
            <rFont val="Tahoma"/>
            <family val="2"/>
          </rPr>
          <t xml:space="preserve">= Excellent. Emission factor is developed primarily from A- and B-rated source test data taken from many randomly chosen facilities in the industry population. The source category population is sufficiently specific to minimize variability. 
</t>
        </r>
        <r>
          <rPr>
            <b/>
            <sz val="9"/>
            <color indexed="81"/>
            <rFont val="Tahoma"/>
            <family val="2"/>
          </rPr>
          <t>B</t>
        </r>
        <r>
          <rPr>
            <sz val="9"/>
            <color indexed="81"/>
            <rFont val="Tahoma"/>
            <family val="2"/>
          </rPr>
          <t xml:space="preserve"> = Above average. Emission factor is developed primarily from A- or B-rated test data from a moderate number of facilities. Although no specific bias is evident, is not clear if the facilities tested represent a random sample of the industry. As with the A rating, the source category population is sufficiently specific to minimize variability. 
</t>
        </r>
        <r>
          <rPr>
            <b/>
            <sz val="9"/>
            <color indexed="81"/>
            <rFont val="Tahoma"/>
            <family val="2"/>
          </rPr>
          <t>C</t>
        </r>
        <r>
          <rPr>
            <sz val="9"/>
            <color indexed="81"/>
            <rFont val="Tahoma"/>
            <family val="2"/>
          </rPr>
          <t xml:space="preserve"> = Average. Emission factor is developed primarily from A-, B-, and C-rated test data from a reasonable number of facilities. Although no specific bias is evident, it is not clear if the facilities tested represent a random sample of the industry. As with the A rating, the source category population is sufficiently specific to minimize variability. 
</t>
        </r>
        <r>
          <rPr>
            <b/>
            <sz val="9"/>
            <color indexed="81"/>
            <rFont val="Tahoma"/>
            <family val="2"/>
          </rPr>
          <t>D</t>
        </r>
        <r>
          <rPr>
            <sz val="9"/>
            <color indexed="81"/>
            <rFont val="Tahoma"/>
            <family val="2"/>
          </rPr>
          <t xml:space="preserve"> = Below average. Emission factor is developed primarily from A-, B- and C-rated test data from a small number of facilities, and there may be reason to suspect that these facilities do not represent a random sample of the industry. There also may be evidence of variability within the source population. 
</t>
        </r>
        <r>
          <rPr>
            <b/>
            <sz val="9"/>
            <color indexed="81"/>
            <rFont val="Tahoma"/>
            <family val="2"/>
          </rPr>
          <t>E</t>
        </r>
        <r>
          <rPr>
            <sz val="9"/>
            <color indexed="81"/>
            <rFont val="Tahoma"/>
            <family val="2"/>
          </rPr>
          <t xml:space="preserve"> = Poor. Factor is developed from C- and D-rated test data from a very few number of facilities, and there may be reason to suspect that the facilities tested do not represent a random sample of the industry. There also may be evidence of variability within the source category population. 
</t>
        </r>
        <r>
          <rPr>
            <b/>
            <sz val="9"/>
            <color indexed="81"/>
            <rFont val="Tahoma"/>
            <family val="2"/>
          </rPr>
          <t>U</t>
        </r>
        <r>
          <rPr>
            <sz val="9"/>
            <color indexed="81"/>
            <rFont val="Tahoma"/>
            <family val="2"/>
          </rPr>
          <t xml:space="preserve"> = Unrated (Only used in the EPA’s Locating and Estimating (L&amp;E) documents). Emission factor is developed from source tests which have not been thoroughly evaluated, research papers, modeling data, or other sources that may lack supporting documentation. The data are not necessarily "poor," but there is not enough information to rate the factors according to the rating protocol. "U" ratings are commonly found in L&amp;E documents and FIRE rather than in AP 42. 
Reference: https://cfpub.epa.gov/webfire/fire/view/glossary.html#ratings</t>
        </r>
        <r>
          <rPr>
            <b/>
            <sz val="9"/>
            <color indexed="81"/>
            <rFont val="Tahoma"/>
            <family val="2"/>
          </rPr>
          <t xml:space="preserve">
</t>
        </r>
        <r>
          <rPr>
            <sz val="9"/>
            <color indexed="81"/>
            <rFont val="Tahoma"/>
            <family val="2"/>
          </rPr>
          <t xml:space="preserve">
</t>
        </r>
      </text>
    </comment>
    <comment ref="E6" authorId="0" shapeId="0" xr:uid="{00000000-0006-0000-0000-000003000000}">
      <text>
        <r>
          <rPr>
            <b/>
            <sz val="9"/>
            <color indexed="81"/>
            <rFont val="Tahoma"/>
            <family val="2"/>
          </rPr>
          <t>Knapp, Stacy R:</t>
        </r>
        <r>
          <rPr>
            <sz val="9"/>
            <color indexed="81"/>
            <rFont val="Tahoma"/>
            <family val="2"/>
          </rPr>
          <t xml:space="preserve">
No AP-42 EF</t>
        </r>
      </text>
    </comment>
    <comment ref="E7" authorId="0" shapeId="0" xr:uid="{00000000-0006-0000-0000-000004000000}">
      <text>
        <r>
          <rPr>
            <b/>
            <sz val="9"/>
            <color indexed="81"/>
            <rFont val="Tahoma"/>
            <family val="2"/>
          </rPr>
          <t>Knapp, Stacy R:</t>
        </r>
        <r>
          <rPr>
            <sz val="9"/>
            <color indexed="81"/>
            <rFont val="Tahoma"/>
            <family val="2"/>
          </rPr>
          <t xml:space="preserve">
No AP-42 EF</t>
        </r>
      </text>
    </comment>
    <comment ref="B11" authorId="0" shapeId="0" xr:uid="{00000000-0006-0000-0000-000005000000}">
      <text>
        <r>
          <rPr>
            <b/>
            <sz val="9"/>
            <color indexed="81"/>
            <rFont val="Tahoma"/>
            <family val="2"/>
          </rPr>
          <t>Knapp, Stacy R:</t>
        </r>
        <r>
          <rPr>
            <sz val="9"/>
            <color indexed="81"/>
            <rFont val="Tahoma"/>
            <family val="2"/>
          </rPr>
          <t xml:space="preserve">
Oil Boilers = 18% chromium VI:
The average hexavalent chromium for the 7 utility boilers was 18 percent, and the range for
the 7 tests was 5 to 34 percent.
(US EPA, 1998. Study of Hazardous Air Pollutant Emissions from Electric Utility Steam Generating Units – Final
Report to Congress. U.S. EPA #453/R-98-004. Available at http://www.epa.gov/ttn/caaa/t3rc.html)
Ref: https://www3.epa.gov/airtoxics/utility/ni_cr_methods_final_report_cover.pdf (Accessed 9/27/2017)</t>
        </r>
      </text>
    </comment>
    <comment ref="E12" authorId="0" shapeId="0" xr:uid="{00000000-0006-0000-0000-000006000000}">
      <text>
        <r>
          <rPr>
            <b/>
            <sz val="9"/>
            <color indexed="81"/>
            <rFont val="Tahoma"/>
            <family val="2"/>
          </rPr>
          <t>Knapp, Stacy R:</t>
        </r>
        <r>
          <rPr>
            <sz val="9"/>
            <color indexed="81"/>
            <rFont val="Tahoma"/>
            <family val="2"/>
          </rPr>
          <t xml:space="preserve">
No AP-42 EF for Chromium III</t>
        </r>
      </text>
    </comment>
    <comment ref="B13" authorId="0" shapeId="0" xr:uid="{00000000-0006-0000-0000-000007000000}">
      <text>
        <r>
          <rPr>
            <b/>
            <sz val="9"/>
            <color indexed="81"/>
            <rFont val="Tahoma"/>
            <family val="2"/>
          </rPr>
          <t>Knapp, Stacy R:</t>
        </r>
        <r>
          <rPr>
            <sz val="9"/>
            <color indexed="81"/>
            <rFont val="Tahoma"/>
            <family val="2"/>
          </rPr>
          <t xml:space="preserve">
Oil Boilers = 18% chromium VI:
The average hexavalent chromium for the 7 utility boilers was 18 percent, and the range for
the 7 tests was 5 to 34 percent.
(US EPA, 1998. Study of Hazardous Air Pollutant Emissions from Electric Utility Steam Generating Units – Final
Report to Congress. U.S. EPA #453/R-98-004. Available at http://www.epa.gov/ttn/caaa/t3rc.html)
Ref: https://www3.epa.gov/airtoxics/utility/ni_cr_methods_final_report_cover.pdf (Accessed 9/27/2017)</t>
        </r>
      </text>
    </comment>
    <comment ref="B15" authorId="0" shapeId="0" xr:uid="{00000000-0006-0000-0000-000008000000}">
      <text>
        <r>
          <rPr>
            <b/>
            <sz val="9"/>
            <color indexed="81"/>
            <rFont val="Tahoma"/>
            <family val="2"/>
          </rPr>
          <t>Knapp, Stacy R:</t>
        </r>
        <r>
          <rPr>
            <sz val="9"/>
            <color indexed="81"/>
            <rFont val="Tahoma"/>
            <family val="2"/>
          </rPr>
          <t xml:space="preserve">
Based on the following compounds:
1,2,3,4,6,7,8,9-octachlorodibenzofuran
1,2,3,4,6,7,8,9-octachlorodibenzo-p-dioxin
1,2,3,4,6,7,8-heptachlorodibenzofuran
1,2,3,4,6,7,8-heptachlorodibenzo-p-dioxin
1,2,3,4,7,8,9-heptachlorodibenzofuran
1,2,3,4,7,8-hexachlorodibenzofuran
1,2,3,4,7,8-hexachlorodibenzo-p-dioxin
1,2,3,6,7,8-hexachlorodibenzofuran
1,2,3,6,7,8-hexachlorodibenzo-p-dioxin
1,2,3,7,8,9-hexachlorodibenzofuran
1,2,3,7,8,9-hexachlorodibenzo-p-dioxin
1,2,3,7,8-pentachlorodibenzofuran
1,2,3,7,8-pentachlorodibenzo-p-dioxin
2,3,4,6,7,8-hexachlorodibenzofuran
2,3,4,7,8-pentachlorodibenzofuran
2,3,7,8-tetrachlorodibenzofuran
2,3,7,8-tetrachlorodibenzo-p-dioxin</t>
        </r>
      </text>
    </comment>
    <comment ref="B23" authorId="0" shapeId="0" xr:uid="{00000000-0006-0000-0000-000009000000}">
      <text>
        <r>
          <rPr>
            <b/>
            <sz val="9"/>
            <color indexed="81"/>
            <rFont val="Tahoma"/>
            <family val="2"/>
          </rPr>
          <t>Knapp, Stacy R:</t>
        </r>
        <r>
          <rPr>
            <sz val="9"/>
            <color indexed="81"/>
            <rFont val="Tahoma"/>
            <family val="2"/>
          </rPr>
          <t xml:space="preserve">
Example SCCs:
30500208
30500210
50190005
10500205
10100501
10200501
10200502
10200504
10300501
10300502
10300503
10300504
39000503
39000599
30590001
31502102
10101302
10201302
10301301
10301302
39900501
</t>
        </r>
      </text>
    </comment>
    <comment ref="E26" authorId="0" shapeId="0" xr:uid="{00000000-0006-0000-0000-00000A000000}">
      <text>
        <r>
          <rPr>
            <b/>
            <sz val="9"/>
            <color indexed="81"/>
            <rFont val="Tahoma"/>
            <family val="2"/>
          </rPr>
          <t xml:space="preserve">For AP-42 quality:
A </t>
        </r>
        <r>
          <rPr>
            <sz val="9"/>
            <color indexed="81"/>
            <rFont val="Tahoma"/>
            <family val="2"/>
          </rPr>
          <t xml:space="preserve">= Excellent. Emission factor is developed primarily from A- and B-rated source test data taken from many randomly chosen facilities in the industry population. The source category population is sufficiently specific to minimize variability. 
</t>
        </r>
        <r>
          <rPr>
            <b/>
            <sz val="9"/>
            <color indexed="81"/>
            <rFont val="Tahoma"/>
            <family val="2"/>
          </rPr>
          <t>B</t>
        </r>
        <r>
          <rPr>
            <sz val="9"/>
            <color indexed="81"/>
            <rFont val="Tahoma"/>
            <family val="2"/>
          </rPr>
          <t xml:space="preserve"> = Above average. Emission factor is developed primarily from A- or B-rated test data from a moderate number of facilities. Although no specific bias is evident, is not clear if the facilities tested represent a random sample of the industry. As with the A rating, the source category population is sufficiently specific to minimize variability. 
</t>
        </r>
        <r>
          <rPr>
            <b/>
            <sz val="9"/>
            <color indexed="81"/>
            <rFont val="Tahoma"/>
            <family val="2"/>
          </rPr>
          <t>C</t>
        </r>
        <r>
          <rPr>
            <sz val="9"/>
            <color indexed="81"/>
            <rFont val="Tahoma"/>
            <family val="2"/>
          </rPr>
          <t xml:space="preserve"> = Average. Emission factor is developed primarily from A-, B-, and C-rated test data from a reasonable number of facilities. Although no specific bias is evident, it is not clear if the facilities tested represent a random sample of the industry. As with the A rating, the source category population is sufficiently specific to minimize variability. 
</t>
        </r>
        <r>
          <rPr>
            <b/>
            <sz val="9"/>
            <color indexed="81"/>
            <rFont val="Tahoma"/>
            <family val="2"/>
          </rPr>
          <t>D</t>
        </r>
        <r>
          <rPr>
            <sz val="9"/>
            <color indexed="81"/>
            <rFont val="Tahoma"/>
            <family val="2"/>
          </rPr>
          <t xml:space="preserve"> = Below average. Emission factor is developed primarily from A-, B- and C-rated test data from a small number of facilities, and there may be reason to suspect that these facilities do not represent a random sample of the industry. There also may be evidence of variability within the source population. 
</t>
        </r>
        <r>
          <rPr>
            <b/>
            <sz val="9"/>
            <color indexed="81"/>
            <rFont val="Tahoma"/>
            <family val="2"/>
          </rPr>
          <t>E</t>
        </r>
        <r>
          <rPr>
            <sz val="9"/>
            <color indexed="81"/>
            <rFont val="Tahoma"/>
            <family val="2"/>
          </rPr>
          <t xml:space="preserve"> = Poor. Factor is developed from C- and D-rated test data from a very few number of facilities, and there may be reason to suspect that the facilities tested do not represent a random sample of the industry. There also may be evidence of variability within the source category population. 
</t>
        </r>
        <r>
          <rPr>
            <b/>
            <sz val="9"/>
            <color indexed="81"/>
            <rFont val="Tahoma"/>
            <family val="2"/>
          </rPr>
          <t>U</t>
        </r>
        <r>
          <rPr>
            <sz val="9"/>
            <color indexed="81"/>
            <rFont val="Tahoma"/>
            <family val="2"/>
          </rPr>
          <t xml:space="preserve"> = Unrated (Only used in the EPA’s Locating and Estimating (L&amp;E) documents). Emission factor is developed from source tests which have not been thoroughly evaluated, research papers, modeling data, or other sources that may lack supporting documentation. The data are not necessarily "poor," but there is not enough information to rate the factors according to the rating protocol. "U" ratings are commonly found in L&amp;E documents and FIRE rather than in AP 42. 
Reference: https://cfpub.epa.gov/webfire/fire/view/glossary.html#ratings</t>
        </r>
        <r>
          <rPr>
            <b/>
            <sz val="9"/>
            <color indexed="81"/>
            <rFont val="Tahoma"/>
            <family val="2"/>
          </rPr>
          <t xml:space="preserve">
</t>
        </r>
        <r>
          <rPr>
            <sz val="9"/>
            <color indexed="81"/>
            <rFont val="Tahoma"/>
            <family val="2"/>
          </rPr>
          <t xml:space="preserve">
</t>
        </r>
      </text>
    </comment>
    <comment ref="B32" authorId="0" shapeId="0" xr:uid="{00000000-0006-0000-0000-00000B000000}">
      <text>
        <r>
          <rPr>
            <b/>
            <sz val="9"/>
            <color indexed="81"/>
            <rFont val="Tahoma"/>
            <family val="2"/>
          </rPr>
          <t>Knapp, Stacy R:</t>
        </r>
        <r>
          <rPr>
            <sz val="9"/>
            <color indexed="81"/>
            <rFont val="Tahoma"/>
            <family val="2"/>
          </rPr>
          <t xml:space="preserve">
Oil Boilers = 18% chromium VI:
The average hexavalent chromium for the 7 utility boilers was 18 percent, and the range for
the 7 tests was 5 to 34 percent.
(US EPA, 1998. Study of Hazardous Air Pollutant Emissions from Electric Utility Steam Generating Units – Final
Report to Congress. U.S. EPA #453/R-98-004. Available at http://www.epa.gov/ttn/caaa/t3rc.html)
Ref: https://www3.epa.gov/airtoxics/utility/ni_cr_methods_final_report_cover.pdf (Accessed 9/27/2017)</t>
        </r>
      </text>
    </comment>
    <comment ref="E33" authorId="0" shapeId="0" xr:uid="{00000000-0006-0000-0000-00000C000000}">
      <text>
        <r>
          <rPr>
            <b/>
            <sz val="9"/>
            <color indexed="81"/>
            <rFont val="Tahoma"/>
            <family val="2"/>
          </rPr>
          <t>Knapp, Stacy R:</t>
        </r>
        <r>
          <rPr>
            <sz val="9"/>
            <color indexed="81"/>
            <rFont val="Tahoma"/>
            <family val="2"/>
          </rPr>
          <t xml:space="preserve">
No AP-42 EF for Chromium III</t>
        </r>
      </text>
    </comment>
    <comment ref="B34" authorId="0" shapeId="0" xr:uid="{00000000-0006-0000-0000-00000D000000}">
      <text>
        <r>
          <rPr>
            <b/>
            <sz val="9"/>
            <color indexed="81"/>
            <rFont val="Tahoma"/>
            <family val="2"/>
          </rPr>
          <t>Knapp, Stacy R:</t>
        </r>
        <r>
          <rPr>
            <sz val="9"/>
            <color indexed="81"/>
            <rFont val="Tahoma"/>
            <family val="2"/>
          </rPr>
          <t xml:space="preserve">
Oil Boilers = 18% chromium VI:
The average hexavalent chromium for the 7 utility boilers was 18 percent, and the range for
the 7 tests was 5 to 34 percent.
(US EPA, 1998. Study of Hazardous Air Pollutant Emissions from Electric Utility Steam Generating Units – Final
Report to Congress. U.S. EPA #453/R-98-004. Available at http://www.epa.gov/ttn/caaa/t3rc.html)
Ref: https://www3.epa.gov/airtoxics/utility/ni_cr_methods_final_report_cover.pdf (Accessed 9/27/2017)</t>
        </r>
      </text>
    </comment>
    <comment ref="E34" authorId="0" shapeId="0" xr:uid="{00000000-0006-0000-0000-00000E000000}">
      <text>
        <r>
          <rPr>
            <b/>
            <sz val="9"/>
            <color indexed="81"/>
            <rFont val="Tahoma"/>
            <family val="2"/>
          </rPr>
          <t>Knapp, Stacy R:</t>
        </r>
        <r>
          <rPr>
            <sz val="9"/>
            <color indexed="81"/>
            <rFont val="Tahoma"/>
            <family val="2"/>
          </rPr>
          <t xml:space="preserve">
No AP-42 EF for Chromium VI</t>
        </r>
      </text>
    </comment>
    <comment ref="H35" authorId="0" shapeId="0" xr:uid="{00000000-0006-0000-0000-00000F000000}">
      <text>
        <r>
          <rPr>
            <b/>
            <sz val="9"/>
            <color indexed="81"/>
            <rFont val="Tahoma"/>
            <family val="2"/>
          </rPr>
          <t>Knapp, Stacy R:</t>
        </r>
        <r>
          <rPr>
            <sz val="9"/>
            <color indexed="81"/>
            <rFont val="Tahoma"/>
            <family val="2"/>
          </rPr>
          <t xml:space="preserve">
Waste oil</t>
        </r>
      </text>
    </comment>
    <comment ref="B36" authorId="0" shapeId="0" xr:uid="{00000000-0006-0000-0000-000010000000}">
      <text>
        <r>
          <rPr>
            <b/>
            <sz val="9"/>
            <color indexed="81"/>
            <rFont val="Tahoma"/>
            <family val="2"/>
          </rPr>
          <t>Knapp, Stacy R:</t>
        </r>
        <r>
          <rPr>
            <sz val="9"/>
            <color indexed="81"/>
            <rFont val="Tahoma"/>
            <family val="2"/>
          </rPr>
          <t xml:space="preserve">
Based on the following compounds:
1,2,3,4,6,7,8,9-octachlorodibenzofuran
1,2,3,4,6,7,8,9-octachlorodibenzo-p-dioxin
1,2,3,4,6,7,8-heptachlorodibenzofuran
1,2,3,4,6,7,8-heptachlorodibenzo-p-dioxin
1,2,3,4,7,8,9-heptachlorodibenzofuran
1,2,3,4,7,8-hexachlorodibenzofuran
1,2,3,4,7,8-hexachlorodibenzo-p-dioxin
1,2,3,6,7,8-hexachlorodibenzofuran
1,2,3,6,7,8-hexachlorodibenzo-p-dioxin
1,2,3,7,8,9-hexachlorodibenzofuran
1,2,3,7,8,9-hexachlorodibenzo-p-dioxin
1,2,3,7,8-pentachlorodibenzofuran
1,2,3,7,8-pentachlorodibenzo-p-dioxin
2,3,4,6,7,8-hexachlorodibenzofuran
2,3,4,7,8-pentachlorodibenzofuran
2,3,7,8-tetrachlorodibenzofuran
2,3,7,8-tetrachlorodibenzo-p-dioxin</t>
        </r>
      </text>
    </comment>
    <comment ref="B44" authorId="0" shapeId="0" xr:uid="{00000000-0006-0000-0000-000011000000}">
      <text>
        <r>
          <rPr>
            <b/>
            <sz val="9"/>
            <color indexed="81"/>
            <rFont val="Tahoma"/>
            <family val="2"/>
          </rPr>
          <t>Knapp, Stacy R:</t>
        </r>
        <r>
          <rPr>
            <sz val="9"/>
            <color indexed="81"/>
            <rFont val="Tahoma"/>
            <family val="2"/>
          </rPr>
          <t xml:space="preserve">
Example SCCs:
30500208
30500210
50190005
10500205
10100501
10200501
10200502
10200504
10300501
10300502
10300503
10300504
39000503
39000599
30590001
31502102
10101302
10201302
10301301
10301302
39900501
</t>
        </r>
      </text>
    </comment>
    <comment ref="E47" authorId="0" shapeId="0" xr:uid="{00000000-0006-0000-0000-000012000000}">
      <text>
        <r>
          <rPr>
            <b/>
            <sz val="9"/>
            <color indexed="81"/>
            <rFont val="Tahoma"/>
            <family val="2"/>
          </rPr>
          <t xml:space="preserve">For AP-42 quality:
A </t>
        </r>
        <r>
          <rPr>
            <sz val="9"/>
            <color indexed="81"/>
            <rFont val="Tahoma"/>
            <family val="2"/>
          </rPr>
          <t xml:space="preserve">= Excellent. Emission factor is developed primarily from A- and B-rated source test data taken from many randomly chosen facilities in the industry population. The source category population is sufficiently specific to minimize variability. 
</t>
        </r>
        <r>
          <rPr>
            <b/>
            <sz val="9"/>
            <color indexed="81"/>
            <rFont val="Tahoma"/>
            <family val="2"/>
          </rPr>
          <t>B</t>
        </r>
        <r>
          <rPr>
            <sz val="9"/>
            <color indexed="81"/>
            <rFont val="Tahoma"/>
            <family val="2"/>
          </rPr>
          <t xml:space="preserve"> = Above average. Emission factor is developed primarily from A- or B-rated test data from a moderate number of facilities. Although no specific bias is evident, is not clear if the facilities tested represent a random sample of the industry. As with the A rating, the source category population is sufficiently specific to minimize variability. 
</t>
        </r>
        <r>
          <rPr>
            <b/>
            <sz val="9"/>
            <color indexed="81"/>
            <rFont val="Tahoma"/>
            <family val="2"/>
          </rPr>
          <t>C</t>
        </r>
        <r>
          <rPr>
            <sz val="9"/>
            <color indexed="81"/>
            <rFont val="Tahoma"/>
            <family val="2"/>
          </rPr>
          <t xml:space="preserve"> = Average. Emission factor is developed primarily from A-, B-, and C-rated test data from a reasonable number of facilities. Although no specific bias is evident, it is not clear if the facilities tested represent a random sample of the industry. As with the A rating, the source category population is sufficiently specific to minimize variability. 
</t>
        </r>
        <r>
          <rPr>
            <b/>
            <sz val="9"/>
            <color indexed="81"/>
            <rFont val="Tahoma"/>
            <family val="2"/>
          </rPr>
          <t>D</t>
        </r>
        <r>
          <rPr>
            <sz val="9"/>
            <color indexed="81"/>
            <rFont val="Tahoma"/>
            <family val="2"/>
          </rPr>
          <t xml:space="preserve"> = Below average. Emission factor is developed primarily from A-, B- and C-rated test data from a small number of facilities, and there may be reason to suspect that these facilities do not represent a random sample of the industry. There also may be evidence of variability within the source population. 
</t>
        </r>
        <r>
          <rPr>
            <b/>
            <sz val="9"/>
            <color indexed="81"/>
            <rFont val="Tahoma"/>
            <family val="2"/>
          </rPr>
          <t>E</t>
        </r>
        <r>
          <rPr>
            <sz val="9"/>
            <color indexed="81"/>
            <rFont val="Tahoma"/>
            <family val="2"/>
          </rPr>
          <t xml:space="preserve"> = Poor. Factor is developed from C- and D-rated test data from a very few number of facilities, and there may be reason to suspect that the facilities tested do not represent a random sample of the industry. There also may be evidence of variability within the source category population. 
</t>
        </r>
        <r>
          <rPr>
            <b/>
            <sz val="9"/>
            <color indexed="81"/>
            <rFont val="Tahoma"/>
            <family val="2"/>
          </rPr>
          <t>U</t>
        </r>
        <r>
          <rPr>
            <sz val="9"/>
            <color indexed="81"/>
            <rFont val="Tahoma"/>
            <family val="2"/>
          </rPr>
          <t xml:space="preserve"> = Unrated (Only used in the EPA’s Locating and Estimating (L&amp;E) documents). Emission factor is developed from source tests which have not been thoroughly evaluated, research papers, modeling data, or other sources that may lack supporting documentation. The data are not necessarily "poor," but there is not enough information to rate the factors according to the rating protocol. "U" ratings are commonly found in L&amp;E documents and FIRE rather than in AP 42. 
Reference: https://cfpub.epa.gov/webfire/fire/view/glossary.html#ratings</t>
        </r>
        <r>
          <rPr>
            <b/>
            <sz val="9"/>
            <color indexed="81"/>
            <rFont val="Tahoma"/>
            <family val="2"/>
          </rPr>
          <t xml:space="preserve">
</t>
        </r>
        <r>
          <rPr>
            <sz val="9"/>
            <color indexed="81"/>
            <rFont val="Tahoma"/>
            <family val="2"/>
          </rPr>
          <t xml:space="preserve">
</t>
        </r>
      </text>
    </comment>
    <comment ref="B53" authorId="0" shapeId="0" xr:uid="{00000000-0006-0000-0000-000013000000}">
      <text>
        <r>
          <rPr>
            <b/>
            <sz val="9"/>
            <color indexed="81"/>
            <rFont val="Tahoma"/>
            <family val="2"/>
          </rPr>
          <t>Knapp, Stacy R:</t>
        </r>
        <r>
          <rPr>
            <sz val="9"/>
            <color indexed="81"/>
            <rFont val="Tahoma"/>
            <family val="2"/>
          </rPr>
          <t xml:space="preserve">
Oil Boilers = 18% chromium VI:
The average hexavalent chromium for the 7 utility boilers was 18 percent, and the range for
the 7 tests was 5 to 34 percent.
(US EPA, 1998. Study of Hazardous Air Pollutant Emissions from Electric Utility Steam Generating Units – Final
Report to Congress. U.S. EPA #453/R-98-004. Available at http://www.epa.gov/ttn/caaa/t3rc.html)
Ref: https://www3.epa.gov/airtoxics/utility/ni_cr_methods_final_report_cover.pdf (Accessed 9/27/2017)</t>
        </r>
      </text>
    </comment>
    <comment ref="E54" authorId="0" shapeId="0" xr:uid="{00000000-0006-0000-0000-000014000000}">
      <text>
        <r>
          <rPr>
            <b/>
            <sz val="9"/>
            <color indexed="81"/>
            <rFont val="Tahoma"/>
            <family val="2"/>
          </rPr>
          <t>Knapp, Stacy R:</t>
        </r>
        <r>
          <rPr>
            <sz val="9"/>
            <color indexed="81"/>
            <rFont val="Tahoma"/>
            <family val="2"/>
          </rPr>
          <t xml:space="preserve">
No AP-42 EF for Chromium III</t>
        </r>
      </text>
    </comment>
    <comment ref="B55" authorId="0" shapeId="0" xr:uid="{00000000-0006-0000-0000-000015000000}">
      <text>
        <r>
          <rPr>
            <b/>
            <sz val="9"/>
            <color indexed="81"/>
            <rFont val="Tahoma"/>
            <family val="2"/>
          </rPr>
          <t>Knapp, Stacy R:</t>
        </r>
        <r>
          <rPr>
            <sz val="9"/>
            <color indexed="81"/>
            <rFont val="Tahoma"/>
            <family val="2"/>
          </rPr>
          <t xml:space="preserve">
Oil Boilers = 18% chromium VI:
The average hexavalent chromium for the 7 utility boilers was 18 percent, and the range for
the 7 tests was 5 to 34 percent.
(US EPA, 1998. Study of Hazardous Air Pollutant Emissions from Electric Utility Steam Generating Units – Final
Report to Congress. U.S. EPA #453/R-98-004. Available at http://www.epa.gov/ttn/caaa/t3rc.html)
Ref: https://www3.epa.gov/airtoxics/utility/ni_cr_methods_final_report_cover.pdf (Accessed 9/27/2017)</t>
        </r>
      </text>
    </comment>
    <comment ref="E55" authorId="0" shapeId="0" xr:uid="{00000000-0006-0000-0000-000016000000}">
      <text>
        <r>
          <rPr>
            <b/>
            <sz val="9"/>
            <color indexed="81"/>
            <rFont val="Tahoma"/>
            <family val="2"/>
          </rPr>
          <t>Knapp, Stacy R:</t>
        </r>
        <r>
          <rPr>
            <sz val="9"/>
            <color indexed="81"/>
            <rFont val="Tahoma"/>
            <family val="2"/>
          </rPr>
          <t xml:space="preserve">
No AP-42 EF for Chromium VI</t>
        </r>
      </text>
    </comment>
    <comment ref="H56" authorId="0" shapeId="0" xr:uid="{00000000-0006-0000-0000-000017000000}">
      <text>
        <r>
          <rPr>
            <b/>
            <sz val="9"/>
            <color indexed="81"/>
            <rFont val="Tahoma"/>
            <family val="2"/>
          </rPr>
          <t>Knapp, Stacy R:</t>
        </r>
        <r>
          <rPr>
            <sz val="9"/>
            <color indexed="81"/>
            <rFont val="Tahoma"/>
            <family val="2"/>
          </rPr>
          <t xml:space="preserve">
Waste oil</t>
        </r>
      </text>
    </comment>
    <comment ref="B57" authorId="0" shapeId="0" xr:uid="{00000000-0006-0000-0000-000018000000}">
      <text>
        <r>
          <rPr>
            <b/>
            <sz val="9"/>
            <color indexed="81"/>
            <rFont val="Tahoma"/>
            <family val="2"/>
          </rPr>
          <t>Knapp, Stacy R:</t>
        </r>
        <r>
          <rPr>
            <sz val="9"/>
            <color indexed="81"/>
            <rFont val="Tahoma"/>
            <family val="2"/>
          </rPr>
          <t xml:space="preserve">
Based on the following compounds:
1,2,3,4,6,7,8,9-octachlorodibenzofuran
1,2,3,4,6,7,8,9-octachlorodibenzo-p-dioxin
1,2,3,4,6,7,8-heptachlorodibenzofuran
1,2,3,4,6,7,8-heptachlorodibenzo-p-dioxin
1,2,3,4,7,8,9-heptachlorodibenzofuran
1,2,3,4,7,8-hexachlorodibenzofuran
1,2,3,4,7,8-hexachlorodibenzo-p-dioxin
1,2,3,6,7,8-hexachlorodibenzofuran
1,2,3,6,7,8-hexachlorodibenzo-p-dioxin
1,2,3,7,8,9-hexachlorodibenzofuran
1,2,3,7,8,9-hexachlorodibenzo-p-dioxin
1,2,3,7,8-pentachlorodibenzofuran
1,2,3,7,8-pentachlorodibenzo-p-dioxin
2,3,4,6,7,8-hexachlorodibenzofuran
2,3,4,7,8-pentachlorodibenzofuran
2,3,7,8-tetrachlorodibenzofuran
2,3,7,8-tetrachlorodibenzo-p-dioxin</t>
        </r>
      </text>
    </comment>
    <comment ref="B65" authorId="0" shapeId="0" xr:uid="{00000000-0006-0000-0000-000019000000}">
      <text>
        <r>
          <rPr>
            <b/>
            <sz val="9"/>
            <color indexed="81"/>
            <rFont val="Tahoma"/>
            <family val="2"/>
          </rPr>
          <t>Knapp, Stacy R:</t>
        </r>
        <r>
          <rPr>
            <sz val="9"/>
            <color indexed="81"/>
            <rFont val="Tahoma"/>
            <family val="2"/>
          </rPr>
          <t xml:space="preserve">
Example SCCs:
20100101
20100102
20200102
20300101
20300102
20100901
20200401</t>
        </r>
      </text>
    </comment>
    <comment ref="E68" authorId="0" shapeId="0" xr:uid="{00000000-0006-0000-0000-00001A000000}">
      <text>
        <r>
          <rPr>
            <b/>
            <sz val="9"/>
            <color indexed="81"/>
            <rFont val="Tahoma"/>
            <family val="2"/>
          </rPr>
          <t xml:space="preserve">For AP-42 quality:
A </t>
        </r>
        <r>
          <rPr>
            <sz val="9"/>
            <color indexed="81"/>
            <rFont val="Tahoma"/>
            <family val="2"/>
          </rPr>
          <t xml:space="preserve">= Excellent. Emission factor is developed primarily from A- and B-rated source test data taken from many randomly chosen facilities in the industry population. The source category population is sufficiently specific to minimize variability. 
</t>
        </r>
        <r>
          <rPr>
            <b/>
            <sz val="9"/>
            <color indexed="81"/>
            <rFont val="Tahoma"/>
            <family val="2"/>
          </rPr>
          <t>B</t>
        </r>
        <r>
          <rPr>
            <sz val="9"/>
            <color indexed="81"/>
            <rFont val="Tahoma"/>
            <family val="2"/>
          </rPr>
          <t xml:space="preserve"> = Above average. Emission factor is developed primarily from A- or B-rated test data from a moderate number of facilities. Although no specific bias is evident, is not clear if the facilities tested represent a random sample of the industry. As with the A rating, the source category population is sufficiently specific to minimize variability. 
</t>
        </r>
        <r>
          <rPr>
            <b/>
            <sz val="9"/>
            <color indexed="81"/>
            <rFont val="Tahoma"/>
            <family val="2"/>
          </rPr>
          <t>C</t>
        </r>
        <r>
          <rPr>
            <sz val="9"/>
            <color indexed="81"/>
            <rFont val="Tahoma"/>
            <family val="2"/>
          </rPr>
          <t xml:space="preserve"> = Average. Emission factor is developed primarily from A-, B-, and C-rated test data from a reasonable number of facilities. Although no specific bias is evident, it is not clear if the facilities tested represent a random sample of the industry. As with the A rating, the source category population is sufficiently specific to minimize variability. 
</t>
        </r>
        <r>
          <rPr>
            <b/>
            <sz val="9"/>
            <color indexed="81"/>
            <rFont val="Tahoma"/>
            <family val="2"/>
          </rPr>
          <t>D</t>
        </r>
        <r>
          <rPr>
            <sz val="9"/>
            <color indexed="81"/>
            <rFont val="Tahoma"/>
            <family val="2"/>
          </rPr>
          <t xml:space="preserve"> = Below average. Emission factor is developed primarily from A-, B- and C-rated test data from a small number of facilities, and there may be reason to suspect that these facilities do not represent a random sample of the industry. There also may be evidence of variability within the source population. 
</t>
        </r>
        <r>
          <rPr>
            <b/>
            <sz val="9"/>
            <color indexed="81"/>
            <rFont val="Tahoma"/>
            <family val="2"/>
          </rPr>
          <t>E</t>
        </r>
        <r>
          <rPr>
            <sz val="9"/>
            <color indexed="81"/>
            <rFont val="Tahoma"/>
            <family val="2"/>
          </rPr>
          <t xml:space="preserve"> = Poor. Factor is developed from C- and D-rated test data from a very few number of facilities, and there may be reason to suspect that the facilities tested do not represent a random sample of the industry. There also may be evidence of variability within the source category population. 
</t>
        </r>
        <r>
          <rPr>
            <b/>
            <sz val="9"/>
            <color indexed="81"/>
            <rFont val="Tahoma"/>
            <family val="2"/>
          </rPr>
          <t>U</t>
        </r>
        <r>
          <rPr>
            <sz val="9"/>
            <color indexed="81"/>
            <rFont val="Tahoma"/>
            <family val="2"/>
          </rPr>
          <t xml:space="preserve"> = Unrated (Only used in the EPA’s Locating and Estimating (L&amp;E) documents). Emission factor is developed from source tests which have not been thoroughly evaluated, research papers, modeling data, or other sources that may lack supporting documentation. The data are not necessarily "poor," but there is not enough information to rate the factors according to the rating protocol. "U" ratings are commonly found in L&amp;E documents and FIRE rather than in AP 42. 
Reference: https://cfpub.epa.gov/webfire/fire/view/glossary.html#ratings</t>
        </r>
        <r>
          <rPr>
            <b/>
            <sz val="9"/>
            <color indexed="81"/>
            <rFont val="Tahoma"/>
            <family val="2"/>
          </rPr>
          <t xml:space="preserve">
</t>
        </r>
        <r>
          <rPr>
            <sz val="9"/>
            <color indexed="81"/>
            <rFont val="Tahoma"/>
            <family val="2"/>
          </rPr>
          <t xml:space="preserve">
</t>
        </r>
      </text>
    </comment>
    <comment ref="B74" authorId="0" shapeId="0" xr:uid="{00000000-0006-0000-0000-00001B000000}">
      <text>
        <r>
          <rPr>
            <b/>
            <sz val="9"/>
            <color indexed="81"/>
            <rFont val="Tahoma"/>
            <family val="2"/>
          </rPr>
          <t>Knapp, Stacy R:</t>
        </r>
        <r>
          <rPr>
            <sz val="9"/>
            <color indexed="81"/>
            <rFont val="Tahoma"/>
            <family val="2"/>
          </rPr>
          <t xml:space="preserve">
Oil Boilers = 18% chromium VI:
The average hexavalent chromium for the 7 utility boilers was 18 percent, and the range for
the 7 tests was 5 to 34 percent.
(US EPA, 1998. Study of Hazardous Air Pollutant Emissions from Electric Utility Steam Generating Units – Final
Report to Congress. U.S. EPA #453/R-98-004. Available at http://www.epa.gov/ttn/caaa/t3rc.html)
Ref: https://www3.epa.gov/airtoxics/utility/ni_cr_methods_final_report_cover.pdf (Accessed 9/27/2017)</t>
        </r>
      </text>
    </comment>
    <comment ref="E75" authorId="0" shapeId="0" xr:uid="{00000000-0006-0000-0000-00001C000000}">
      <text>
        <r>
          <rPr>
            <b/>
            <sz val="9"/>
            <color indexed="81"/>
            <rFont val="Tahoma"/>
            <family val="2"/>
          </rPr>
          <t>Knapp, Stacy R:</t>
        </r>
        <r>
          <rPr>
            <sz val="9"/>
            <color indexed="81"/>
            <rFont val="Tahoma"/>
            <family val="2"/>
          </rPr>
          <t xml:space="preserve">
No AP-42 EF for Chromium III</t>
        </r>
      </text>
    </comment>
    <comment ref="B76" authorId="0" shapeId="0" xr:uid="{00000000-0006-0000-0000-00001D000000}">
      <text>
        <r>
          <rPr>
            <b/>
            <sz val="9"/>
            <color indexed="81"/>
            <rFont val="Tahoma"/>
            <family val="2"/>
          </rPr>
          <t>Knapp, Stacy R:</t>
        </r>
        <r>
          <rPr>
            <sz val="9"/>
            <color indexed="81"/>
            <rFont val="Tahoma"/>
            <family val="2"/>
          </rPr>
          <t xml:space="preserve">
Oil Boilers = 18% chromium VI:
The average hexavalent chromium for the 7 utility boilers was 18 percent, and the range for
the 7 tests was 5 to 34 percent.
(US EPA, 1998. Study of Hazardous Air Pollutant Emissions from Electric Utility Steam Generating Units – Final
Report to Congress. U.S. EPA #453/R-98-004. Available at http://www.epa.gov/ttn/caaa/t3rc.html)
Ref: https://www3.epa.gov/airtoxics/utility/ni_cr_methods_final_report_cover.pdf (Accessed 9/27/2017)</t>
        </r>
      </text>
    </comment>
    <comment ref="E76" authorId="0" shapeId="0" xr:uid="{00000000-0006-0000-0000-00001E000000}">
      <text>
        <r>
          <rPr>
            <b/>
            <sz val="9"/>
            <color indexed="81"/>
            <rFont val="Tahoma"/>
            <family val="2"/>
          </rPr>
          <t>Knapp, Stacy R:</t>
        </r>
        <r>
          <rPr>
            <sz val="9"/>
            <color indexed="81"/>
            <rFont val="Tahoma"/>
            <family val="2"/>
          </rPr>
          <t xml:space="preserve">
No AP-42 EF for Chromium VI</t>
        </r>
      </text>
    </comment>
    <comment ref="H77" authorId="0" shapeId="0" xr:uid="{00000000-0006-0000-0000-00001F000000}">
      <text>
        <r>
          <rPr>
            <b/>
            <sz val="9"/>
            <color indexed="81"/>
            <rFont val="Tahoma"/>
            <family val="2"/>
          </rPr>
          <t>Knapp, Stacy R:</t>
        </r>
        <r>
          <rPr>
            <sz val="9"/>
            <color indexed="81"/>
            <rFont val="Tahoma"/>
            <family val="2"/>
          </rPr>
          <t xml:space="preserve">
Waste oil</t>
        </r>
      </text>
    </comment>
    <comment ref="B78" authorId="0" shapeId="0" xr:uid="{00000000-0006-0000-0000-000020000000}">
      <text>
        <r>
          <rPr>
            <b/>
            <sz val="9"/>
            <color indexed="81"/>
            <rFont val="Tahoma"/>
            <family val="2"/>
          </rPr>
          <t>Knapp, Stacy R:</t>
        </r>
        <r>
          <rPr>
            <sz val="9"/>
            <color indexed="81"/>
            <rFont val="Tahoma"/>
            <family val="2"/>
          </rPr>
          <t xml:space="preserve">
Based on the following compounds:
1,2,3,4,6,7,8,9-octachlorodibenzofuran
1,2,3,4,6,7,8,9-octachlorodibenzo-p-dioxin
1,2,3,4,6,7,8-heptachlorodibenzofuran
1,2,3,4,6,7,8-heptachlorodibenzo-p-dioxin
1,2,3,4,7,8,9-heptachlorodibenzofuran
1,2,3,4,7,8-hexachlorodibenzofuran
1,2,3,4,7,8-hexachlorodibenzo-p-dioxin
1,2,3,6,7,8-hexachlorodibenzofuran
1,2,3,6,7,8-hexachlorodibenzo-p-dioxin
1,2,3,7,8,9-hexachlorodibenzofuran
1,2,3,7,8,9-hexachlorodibenzo-p-dioxin
1,2,3,7,8-pentachlorodibenzofuran
1,2,3,7,8-pentachlorodibenzo-p-dioxin
2,3,4,6,7,8-hexachlorodibenzofuran
2,3,4,7,8-pentachlorodibenzofuran
2,3,7,8-tetrachlorodibenzofuran
2,3,7,8-tetrachlorodibenzo-p-dioxin</t>
        </r>
      </text>
    </comment>
    <comment ref="B86" authorId="0" shapeId="0" xr:uid="{00000000-0006-0000-0000-000021000000}">
      <text>
        <r>
          <rPr>
            <b/>
            <sz val="9"/>
            <color indexed="81"/>
            <rFont val="Tahoma"/>
            <family val="2"/>
          </rPr>
          <t>Knapp, Stacy R:</t>
        </r>
        <r>
          <rPr>
            <sz val="9"/>
            <color indexed="81"/>
            <rFont val="Tahoma"/>
            <family val="2"/>
          </rPr>
          <t xml:space="preserve">
Example SCCs:
20100101
20100102
20200102
20300101
20300102
20100901
20200401</t>
        </r>
      </text>
    </comment>
    <comment ref="C86" authorId="1" shapeId="0" xr:uid="{00000000-0006-0000-0000-000022000000}">
      <text>
        <r>
          <rPr>
            <b/>
            <sz val="8"/>
            <color indexed="81"/>
            <rFont val="Tahoma"/>
            <family val="2"/>
          </rPr>
          <t>Rich.Greves:</t>
        </r>
        <r>
          <rPr>
            <sz val="8"/>
            <color indexed="81"/>
            <rFont val="Tahoma"/>
            <family val="2"/>
          </rPr>
          <t xml:space="preserve">
Includes SCCs (but is not limited to):
20100101
20100102
20100107
20100901
20200102
20200104
20200107
20200401
20200901
20300101
20400110
27000320
28888801
30500208
30500210
30590001
30790001
39000589</t>
        </r>
      </text>
    </comment>
    <comment ref="D86" authorId="1" shapeId="0" xr:uid="{00000000-0006-0000-0000-000023000000}">
      <text>
        <r>
          <rPr>
            <b/>
            <sz val="8"/>
            <color indexed="81"/>
            <rFont val="Tahoma"/>
            <family val="2"/>
          </rPr>
          <t>Rich.Greves:</t>
        </r>
        <r>
          <rPr>
            <sz val="8"/>
            <color indexed="81"/>
            <rFont val="Tahoma"/>
            <family val="2"/>
          </rPr>
          <t xml:space="preserve">
Includes SCCs (but is not limited to):
20100101
20100102
20100107
20100901
20200102
20200104
20200107
20200401
20200901
20300101
20400110
27000320
28888801
30500208
30500210
30590001
30790001
39000589</t>
        </r>
      </text>
    </comment>
    <comment ref="E89" authorId="0" shapeId="0" xr:uid="{00000000-0006-0000-0000-000024000000}">
      <text>
        <r>
          <rPr>
            <b/>
            <sz val="9"/>
            <color indexed="81"/>
            <rFont val="Tahoma"/>
            <family val="2"/>
          </rPr>
          <t xml:space="preserve">For AP-42 quality:
A </t>
        </r>
        <r>
          <rPr>
            <sz val="9"/>
            <color indexed="81"/>
            <rFont val="Tahoma"/>
            <family val="2"/>
          </rPr>
          <t xml:space="preserve">= Excellent. Emission factor is developed primarily from A- and B-rated source test data taken from many randomly chosen facilities in the industry population. The source category population is sufficiently specific to minimize variability. 
</t>
        </r>
        <r>
          <rPr>
            <b/>
            <sz val="9"/>
            <color indexed="81"/>
            <rFont val="Tahoma"/>
            <family val="2"/>
          </rPr>
          <t>B</t>
        </r>
        <r>
          <rPr>
            <sz val="9"/>
            <color indexed="81"/>
            <rFont val="Tahoma"/>
            <family val="2"/>
          </rPr>
          <t xml:space="preserve"> = Above average. Emission factor is developed primarily from A- or B-rated test data from a moderate number of facilities. Although no specific bias is evident, is not clear if the facilities tested represent a random sample of the industry. As with the A rating, the source category population is sufficiently specific to minimize variability. 
</t>
        </r>
        <r>
          <rPr>
            <b/>
            <sz val="9"/>
            <color indexed="81"/>
            <rFont val="Tahoma"/>
            <family val="2"/>
          </rPr>
          <t>C</t>
        </r>
        <r>
          <rPr>
            <sz val="9"/>
            <color indexed="81"/>
            <rFont val="Tahoma"/>
            <family val="2"/>
          </rPr>
          <t xml:space="preserve"> = Average. Emission factor is developed primarily from A-, B-, and C-rated test data from a reasonable number of facilities. Although no specific bias is evident, it is not clear if the facilities tested represent a random sample of the industry. As with the A rating, the source category population is sufficiently specific to minimize variability. 
</t>
        </r>
        <r>
          <rPr>
            <b/>
            <sz val="9"/>
            <color indexed="81"/>
            <rFont val="Tahoma"/>
            <family val="2"/>
          </rPr>
          <t>D</t>
        </r>
        <r>
          <rPr>
            <sz val="9"/>
            <color indexed="81"/>
            <rFont val="Tahoma"/>
            <family val="2"/>
          </rPr>
          <t xml:space="preserve"> = Below average. Emission factor is developed primarily from A-, B- and C-rated test data from a small number of facilities, and there may be reason to suspect that these facilities do not represent a random sample of the industry. There also may be evidence of variability within the source population. 
</t>
        </r>
        <r>
          <rPr>
            <b/>
            <sz val="9"/>
            <color indexed="81"/>
            <rFont val="Tahoma"/>
            <family val="2"/>
          </rPr>
          <t>E</t>
        </r>
        <r>
          <rPr>
            <sz val="9"/>
            <color indexed="81"/>
            <rFont val="Tahoma"/>
            <family val="2"/>
          </rPr>
          <t xml:space="preserve"> = Poor. Factor is developed from C- and D-rated test data from a very few number of facilities, and there may be reason to suspect that the facilities tested do not represent a random sample of the industry. There also may be evidence of variability within the source category population. 
</t>
        </r>
        <r>
          <rPr>
            <b/>
            <sz val="9"/>
            <color indexed="81"/>
            <rFont val="Tahoma"/>
            <family val="2"/>
          </rPr>
          <t>U</t>
        </r>
        <r>
          <rPr>
            <sz val="9"/>
            <color indexed="81"/>
            <rFont val="Tahoma"/>
            <family val="2"/>
          </rPr>
          <t xml:space="preserve"> = Unrated (Only used in the EPA’s Locating and Estimating (L&amp;E) documents). Emission factor is developed from source tests which have not been thoroughly evaluated, research papers, modeling data, or other sources that may lack supporting documentation. The data are not necessarily "poor," but there is not enough information to rate the factors according to the rating protocol. "U" ratings are commonly found in L&amp;E documents and FIRE rather than in AP 42. 
Reference: https://cfpub.epa.gov/webfire/fire/view/glossary.html#ratings</t>
        </r>
        <r>
          <rPr>
            <b/>
            <sz val="9"/>
            <color indexed="81"/>
            <rFont val="Tahoma"/>
            <family val="2"/>
          </rPr>
          <t xml:space="preserve">
</t>
        </r>
        <r>
          <rPr>
            <sz val="9"/>
            <color indexed="81"/>
            <rFont val="Tahoma"/>
            <family val="2"/>
          </rPr>
          <t xml:space="preserve">
</t>
        </r>
      </text>
    </comment>
    <comment ref="B95" authorId="0" shapeId="0" xr:uid="{00000000-0006-0000-0000-000025000000}">
      <text>
        <r>
          <rPr>
            <b/>
            <sz val="9"/>
            <color indexed="81"/>
            <rFont val="Tahoma"/>
            <family val="2"/>
          </rPr>
          <t>Knapp, Stacy R:</t>
        </r>
        <r>
          <rPr>
            <sz val="9"/>
            <color indexed="81"/>
            <rFont val="Tahoma"/>
            <family val="2"/>
          </rPr>
          <t xml:space="preserve">
Oil Boilers = 18% chromium VI:
The average hexavalent chromium for the 7 utility boilers was 18 percent, and the range for
the 7 tests was 5 to 34 percent.
(US EPA, 1998. Study of Hazardous Air Pollutant Emissions from Electric Utility Steam Generating Units – Final
Report to Congress. U.S. EPA #453/R-98-004. Available at http://www.epa.gov/ttn/caaa/t3rc.html)
Ref: https://www3.epa.gov/airtoxics/utility/ni_cr_methods_final_report_cover.pdf (Accessed 9/27/2017)</t>
        </r>
      </text>
    </comment>
    <comment ref="E96" authorId="0" shapeId="0" xr:uid="{00000000-0006-0000-0000-000026000000}">
      <text>
        <r>
          <rPr>
            <b/>
            <sz val="9"/>
            <color indexed="81"/>
            <rFont val="Tahoma"/>
            <family val="2"/>
          </rPr>
          <t>Knapp, Stacy R:</t>
        </r>
        <r>
          <rPr>
            <sz val="9"/>
            <color indexed="81"/>
            <rFont val="Tahoma"/>
            <family val="2"/>
          </rPr>
          <t xml:space="preserve">
No AP-42 EF for Chromium III</t>
        </r>
      </text>
    </comment>
    <comment ref="B97" authorId="0" shapeId="0" xr:uid="{00000000-0006-0000-0000-000027000000}">
      <text>
        <r>
          <rPr>
            <b/>
            <sz val="9"/>
            <color indexed="81"/>
            <rFont val="Tahoma"/>
            <family val="2"/>
          </rPr>
          <t>Knapp, Stacy R:</t>
        </r>
        <r>
          <rPr>
            <sz val="9"/>
            <color indexed="81"/>
            <rFont val="Tahoma"/>
            <family val="2"/>
          </rPr>
          <t xml:space="preserve">
Oil Boilers = 18% chromium VI:
The average hexavalent chromium for the 7 utility boilers was 18 percent, and the range for
the 7 tests was 5 to 34 percent.
(US EPA, 1998. Study of Hazardous Air Pollutant Emissions from Electric Utility Steam Generating Units – Final
Report to Congress. U.S. EPA #453/R-98-004. Available at http://www.epa.gov/ttn/caaa/t3rc.html)
Ref: https://www3.epa.gov/airtoxics/utility/ni_cr_methods_final_report_cover.pdf (Accessed 9/27/2017)</t>
        </r>
      </text>
    </comment>
    <comment ref="E97" authorId="0" shapeId="0" xr:uid="{00000000-0006-0000-0000-000028000000}">
      <text>
        <r>
          <rPr>
            <b/>
            <sz val="9"/>
            <color indexed="81"/>
            <rFont val="Tahoma"/>
            <family val="2"/>
          </rPr>
          <t>Knapp, Stacy R:</t>
        </r>
        <r>
          <rPr>
            <sz val="9"/>
            <color indexed="81"/>
            <rFont val="Tahoma"/>
            <family val="2"/>
          </rPr>
          <t xml:space="preserve">
No AP-42 EF for Chromium VI</t>
        </r>
      </text>
    </comment>
    <comment ref="H98" authorId="0" shapeId="0" xr:uid="{00000000-0006-0000-0000-000029000000}">
      <text>
        <r>
          <rPr>
            <b/>
            <sz val="9"/>
            <color indexed="81"/>
            <rFont val="Tahoma"/>
            <family val="2"/>
          </rPr>
          <t>Knapp, Stacy R:</t>
        </r>
        <r>
          <rPr>
            <sz val="9"/>
            <color indexed="81"/>
            <rFont val="Tahoma"/>
            <family val="2"/>
          </rPr>
          <t xml:space="preserve">
Waste oil</t>
        </r>
      </text>
    </comment>
    <comment ref="B99" authorId="0" shapeId="0" xr:uid="{00000000-0006-0000-0000-00002A000000}">
      <text>
        <r>
          <rPr>
            <b/>
            <sz val="9"/>
            <color indexed="81"/>
            <rFont val="Tahoma"/>
            <family val="2"/>
          </rPr>
          <t>Knapp, Stacy R:</t>
        </r>
        <r>
          <rPr>
            <sz val="9"/>
            <color indexed="81"/>
            <rFont val="Tahoma"/>
            <family val="2"/>
          </rPr>
          <t xml:space="preserve">
Based on the following compounds:
1,2,3,4,6,7,8,9-octachlorodibenzofuran
1,2,3,4,6,7,8,9-octachlorodibenzo-p-dioxin
1,2,3,4,6,7,8-heptachlorodibenzofuran
1,2,3,4,6,7,8-heptachlorodibenzo-p-dioxin
1,2,3,4,7,8,9-heptachlorodibenzofuran
1,2,3,4,7,8-hexachlorodibenzofuran
1,2,3,4,7,8-hexachlorodibenzo-p-dioxin
1,2,3,6,7,8-hexachlorodibenzofuran
1,2,3,6,7,8-hexachlorodibenzo-p-dioxin
1,2,3,7,8,9-hexachlorodibenzofuran
1,2,3,7,8,9-hexachlorodibenzo-p-dioxin
1,2,3,7,8-pentachlorodibenzofuran
1,2,3,7,8-pentachlorodibenzo-p-dioxin
2,3,4,6,7,8-hexachlorodibenzofuran
2,3,4,7,8-pentachlorodibenzofuran
2,3,7,8-tetrachlorodibenzofuran
2,3,7,8-tetrachlorodibenzo-p-dioxin</t>
        </r>
      </text>
    </comment>
    <comment ref="B107" authorId="0" shapeId="0" xr:uid="{00000000-0006-0000-0000-00002B000000}">
      <text>
        <r>
          <rPr>
            <b/>
            <sz val="9"/>
            <color indexed="81"/>
            <rFont val="Tahoma"/>
            <family val="2"/>
          </rPr>
          <t>Knapp, Stacy R:</t>
        </r>
        <r>
          <rPr>
            <sz val="9"/>
            <color indexed="81"/>
            <rFont val="Tahoma"/>
            <family val="2"/>
          </rPr>
          <t xml:space="preserve">
E.g., SCC 10200901
Other biomass SCCs -- need to specify % moisture for EF:
10101209
39000989
10100902
10100903
10200901
10200902
10200903
10200907
10200908
10300903
10300908</t>
        </r>
      </text>
    </comment>
    <comment ref="E110" authorId="0" shapeId="0" xr:uid="{00000000-0006-0000-0000-00002C000000}">
      <text>
        <r>
          <rPr>
            <b/>
            <sz val="9"/>
            <color indexed="81"/>
            <rFont val="Tahoma"/>
            <family val="2"/>
          </rPr>
          <t xml:space="preserve">For AP-42 quality:
A </t>
        </r>
        <r>
          <rPr>
            <sz val="9"/>
            <color indexed="81"/>
            <rFont val="Tahoma"/>
            <family val="2"/>
          </rPr>
          <t xml:space="preserve">= Excellent. Emission factor is developed primarily from A- and B-rated source test data taken from many randomly chosen facilities in the industry population. The source category population is sufficiently specific to minimize variability. 
</t>
        </r>
        <r>
          <rPr>
            <b/>
            <sz val="9"/>
            <color indexed="81"/>
            <rFont val="Tahoma"/>
            <family val="2"/>
          </rPr>
          <t>B</t>
        </r>
        <r>
          <rPr>
            <sz val="9"/>
            <color indexed="81"/>
            <rFont val="Tahoma"/>
            <family val="2"/>
          </rPr>
          <t xml:space="preserve"> = Above average. Emission factor is developed primarily from A- or B-rated test data from a moderate number of facilities. Although no specific bias is evident, is not clear if the facilities tested represent a random sample of the industry. As with the A rating, the source category population is sufficiently specific to minimize variability. 
</t>
        </r>
        <r>
          <rPr>
            <b/>
            <sz val="9"/>
            <color indexed="81"/>
            <rFont val="Tahoma"/>
            <family val="2"/>
          </rPr>
          <t>C</t>
        </r>
        <r>
          <rPr>
            <sz val="9"/>
            <color indexed="81"/>
            <rFont val="Tahoma"/>
            <family val="2"/>
          </rPr>
          <t xml:space="preserve"> = Average. Emission factor is developed primarily from A-, B-, and C-rated test data from a reasonable number of facilities. Although no specific bias is evident, it is not clear if the facilities tested represent a random sample of the industry. As with the A rating, the source category population is sufficiently specific to minimize variability. 
</t>
        </r>
        <r>
          <rPr>
            <b/>
            <sz val="9"/>
            <color indexed="81"/>
            <rFont val="Tahoma"/>
            <family val="2"/>
          </rPr>
          <t>D</t>
        </r>
        <r>
          <rPr>
            <sz val="9"/>
            <color indexed="81"/>
            <rFont val="Tahoma"/>
            <family val="2"/>
          </rPr>
          <t xml:space="preserve"> = Below average. Emission factor is developed primarily from A-, B- and C-rated test data from a small number of facilities, and there may be reason to suspect that these facilities do not represent a random sample of the industry. There also may be evidence of variability within the source population. 
</t>
        </r>
        <r>
          <rPr>
            <b/>
            <sz val="9"/>
            <color indexed="81"/>
            <rFont val="Tahoma"/>
            <family val="2"/>
          </rPr>
          <t>E</t>
        </r>
        <r>
          <rPr>
            <sz val="9"/>
            <color indexed="81"/>
            <rFont val="Tahoma"/>
            <family val="2"/>
          </rPr>
          <t xml:space="preserve"> = Poor. Factor is developed from C- and D-rated test data from a very few number of facilities, and there may be reason to suspect that the facilities tested do not represent a random sample of the industry. There also may be evidence of variability within the source category population. 
</t>
        </r>
        <r>
          <rPr>
            <b/>
            <sz val="9"/>
            <color indexed="81"/>
            <rFont val="Tahoma"/>
            <family val="2"/>
          </rPr>
          <t>U</t>
        </r>
        <r>
          <rPr>
            <sz val="9"/>
            <color indexed="81"/>
            <rFont val="Tahoma"/>
            <family val="2"/>
          </rPr>
          <t xml:space="preserve"> = Unrated (Only used in the EPA’s Locating and Estimating (L&amp;E) documents). Emission factor is developed from source tests which have not been thoroughly evaluated, research papers, modeling data, or other sources that may lack supporting documentation. The data are not necessarily "poor," but there is not enough information to rate the factors according to the rating protocol. "U" ratings are commonly found in L&amp;E documents and FIRE rather than in AP 42. 
Reference: https://cfpub.epa.gov/webfire/fire/view/glossary.html#ratings</t>
        </r>
        <r>
          <rPr>
            <b/>
            <sz val="9"/>
            <color indexed="81"/>
            <rFont val="Tahoma"/>
            <family val="2"/>
          </rPr>
          <t xml:space="preserve">
</t>
        </r>
        <r>
          <rPr>
            <sz val="9"/>
            <color indexed="81"/>
            <rFont val="Tahoma"/>
            <family val="2"/>
          </rPr>
          <t xml:space="preserve">
</t>
        </r>
      </text>
    </comment>
    <comment ref="B117" authorId="0" shapeId="0" xr:uid="{00000000-0006-0000-0000-00002D000000}">
      <text>
        <r>
          <rPr>
            <b/>
            <sz val="9"/>
            <color indexed="81"/>
            <rFont val="Tahoma"/>
            <family val="2"/>
          </rPr>
          <t>Knapp, Stacy R:</t>
        </r>
        <r>
          <rPr>
            <sz val="9"/>
            <color indexed="81"/>
            <rFont val="Tahoma"/>
            <family val="2"/>
          </rPr>
          <t xml:space="preserve">
Based on EPA chromium augmentation profile for biomass:
Pollutant; Multiplication Factor
Chromium III; 0.44
Chromium VI; 0.56
</t>
        </r>
      </text>
    </comment>
    <comment ref="B120" authorId="0" shapeId="0" xr:uid="{00000000-0006-0000-0000-00002E000000}">
      <text>
        <r>
          <rPr>
            <b/>
            <sz val="9"/>
            <color indexed="81"/>
            <rFont val="Tahoma"/>
            <family val="2"/>
          </rPr>
          <t>Knapp, Stacy R:</t>
        </r>
        <r>
          <rPr>
            <sz val="9"/>
            <color indexed="81"/>
            <rFont val="Tahoma"/>
            <family val="2"/>
          </rPr>
          <t xml:space="preserve">
Includes the following compounds:
1,2,3,4,6,7,8,9-octachlorodibenzofuran
1,2,3,4,6,7,8,9-octachlorodibenzo-p-dioxin
1,2,3,4,6,7,8-heptachlorodibenzofuran
1,2,3,4,6,7,8-heptachlorodibenzo-p-dioxin
1,2,3,4,7,8,9-heptachlorodibenzofuran
1,2,3,4,7,8-hexachlorodibenzofuran
1,2,3,4,7,8-hexachlorodibenzo-p-dioxin
1,2,3,6,7,8-hexachlorodibenzofuran
1,2,3,6,7,8-hexachlorodibenzo-p-dioxin
1,2,3,7,8,9-hexachlorodibenzofuran
1,2,3,7,8,9-hexachlorodibenzo-p-dioxin
1,2,3,7,8-pentachlorodibenzofuran
1,2,3,7,8-pentachlorodibenzo-p-dioxin
2,3,4,6,7,8-hexachlorodibenzofuran
2,3,4,7,8-pentachlorodibenzofuran
2,3,7,8-tetrachlorodibenzofuran
2,3,7,8-tetrachlorodibenzo-p-dioxin</t>
        </r>
      </text>
    </comment>
    <comment ref="B128" authorId="0" shapeId="0" xr:uid="{00000000-0006-0000-0000-00002F000000}">
      <text>
        <r>
          <rPr>
            <b/>
            <sz val="9"/>
            <color indexed="81"/>
            <rFont val="Tahoma"/>
            <family val="2"/>
          </rPr>
          <t>Knapp, Stacy R:</t>
        </r>
        <r>
          <rPr>
            <sz val="9"/>
            <color indexed="81"/>
            <rFont val="Tahoma"/>
            <family val="2"/>
          </rPr>
          <t xml:space="preserve">
E.g., SCC 10200903
Other biomass SCCs -- need to specify % moisture for EF:
10101209
39000989
10100902
10100903
10200901
10200902
10200903
10200907
10200908
10300903
10300908</t>
        </r>
      </text>
    </comment>
    <comment ref="E131" authorId="0" shapeId="0" xr:uid="{00000000-0006-0000-0000-000030000000}">
      <text>
        <r>
          <rPr>
            <b/>
            <sz val="9"/>
            <color indexed="81"/>
            <rFont val="Tahoma"/>
            <family val="2"/>
          </rPr>
          <t xml:space="preserve">For AP-42 quality:
A </t>
        </r>
        <r>
          <rPr>
            <sz val="9"/>
            <color indexed="81"/>
            <rFont val="Tahoma"/>
            <family val="2"/>
          </rPr>
          <t xml:space="preserve">= Excellent. Emission factor is developed primarily from A- and B-rated source test data taken from many randomly chosen facilities in the industry population. The source category population is sufficiently specific to minimize variability. 
</t>
        </r>
        <r>
          <rPr>
            <b/>
            <sz val="9"/>
            <color indexed="81"/>
            <rFont val="Tahoma"/>
            <family val="2"/>
          </rPr>
          <t>B</t>
        </r>
        <r>
          <rPr>
            <sz val="9"/>
            <color indexed="81"/>
            <rFont val="Tahoma"/>
            <family val="2"/>
          </rPr>
          <t xml:space="preserve"> = Above average. Emission factor is developed primarily from A- or B-rated test data from a moderate number of facilities. Although no specific bias is evident, is not clear if the facilities tested represent a random sample of the industry. As with the A rating, the source category population is sufficiently specific to minimize variability. 
</t>
        </r>
        <r>
          <rPr>
            <b/>
            <sz val="9"/>
            <color indexed="81"/>
            <rFont val="Tahoma"/>
            <family val="2"/>
          </rPr>
          <t>C</t>
        </r>
        <r>
          <rPr>
            <sz val="9"/>
            <color indexed="81"/>
            <rFont val="Tahoma"/>
            <family val="2"/>
          </rPr>
          <t xml:space="preserve"> = Average. Emission factor is developed primarily from A-, B-, and C-rated test data from a reasonable number of facilities. Although no specific bias is evident, it is not clear if the facilities tested represent a random sample of the industry. As with the A rating, the source category population is sufficiently specific to minimize variability. 
</t>
        </r>
        <r>
          <rPr>
            <b/>
            <sz val="9"/>
            <color indexed="81"/>
            <rFont val="Tahoma"/>
            <family val="2"/>
          </rPr>
          <t>D</t>
        </r>
        <r>
          <rPr>
            <sz val="9"/>
            <color indexed="81"/>
            <rFont val="Tahoma"/>
            <family val="2"/>
          </rPr>
          <t xml:space="preserve"> = Below average. Emission factor is developed primarily from A-, B- and C-rated test data from a small number of facilities, and there may be reason to suspect that these facilities do not represent a random sample of the industry. There also may be evidence of variability within the source population. 
</t>
        </r>
        <r>
          <rPr>
            <b/>
            <sz val="9"/>
            <color indexed="81"/>
            <rFont val="Tahoma"/>
            <family val="2"/>
          </rPr>
          <t>E</t>
        </r>
        <r>
          <rPr>
            <sz val="9"/>
            <color indexed="81"/>
            <rFont val="Tahoma"/>
            <family val="2"/>
          </rPr>
          <t xml:space="preserve"> = Poor. Factor is developed from C- and D-rated test data from a very few number of facilities, and there may be reason to suspect that the facilities tested do not represent a random sample of the industry. There also may be evidence of variability within the source category population. 
</t>
        </r>
        <r>
          <rPr>
            <b/>
            <sz val="9"/>
            <color indexed="81"/>
            <rFont val="Tahoma"/>
            <family val="2"/>
          </rPr>
          <t>U</t>
        </r>
        <r>
          <rPr>
            <sz val="9"/>
            <color indexed="81"/>
            <rFont val="Tahoma"/>
            <family val="2"/>
          </rPr>
          <t xml:space="preserve"> = Unrated (Only used in the EPA’s Locating and Estimating (L&amp;E) documents). Emission factor is developed from source tests which have not been thoroughly evaluated, research papers, modeling data, or other sources that may lack supporting documentation. The data are not necessarily "poor," but there is not enough information to rate the factors according to the rating protocol. "U" ratings are commonly found in L&amp;E documents and FIRE rather than in AP 42. 
Reference: https://cfpub.epa.gov/webfire/fire/view/glossary.html#ratings</t>
        </r>
        <r>
          <rPr>
            <b/>
            <sz val="9"/>
            <color indexed="81"/>
            <rFont val="Tahoma"/>
            <family val="2"/>
          </rPr>
          <t xml:space="preserve">
</t>
        </r>
        <r>
          <rPr>
            <sz val="9"/>
            <color indexed="81"/>
            <rFont val="Tahoma"/>
            <family val="2"/>
          </rPr>
          <t xml:space="preserve">
</t>
        </r>
      </text>
    </comment>
    <comment ref="B138" authorId="0" shapeId="0" xr:uid="{00000000-0006-0000-0000-000031000000}">
      <text>
        <r>
          <rPr>
            <b/>
            <sz val="9"/>
            <color indexed="81"/>
            <rFont val="Tahoma"/>
            <family val="2"/>
          </rPr>
          <t>Knapp, Stacy R:</t>
        </r>
        <r>
          <rPr>
            <sz val="9"/>
            <color indexed="81"/>
            <rFont val="Tahoma"/>
            <family val="2"/>
          </rPr>
          <t xml:space="preserve">
Based on EPA chromium augmentation profile for biomass:
Pollutant; Multiplication Factor
Chromium III; 0.44
Chromium VI; 0.56
</t>
        </r>
      </text>
    </comment>
    <comment ref="B141" authorId="0" shapeId="0" xr:uid="{00000000-0006-0000-0000-000032000000}">
      <text>
        <r>
          <rPr>
            <b/>
            <sz val="9"/>
            <color indexed="81"/>
            <rFont val="Tahoma"/>
            <family val="2"/>
          </rPr>
          <t>Knapp, Stacy R:</t>
        </r>
        <r>
          <rPr>
            <sz val="9"/>
            <color indexed="81"/>
            <rFont val="Tahoma"/>
            <family val="2"/>
          </rPr>
          <t xml:space="preserve">
Includes the following compounds:
1,2,3,4,6,7,8,9-octachlorodibenzofuran
1,2,3,4,6,7,8,9-octachlorodibenzo-p-dioxin
1,2,3,4,6,7,8-heptachlorodibenzofuran
1,2,3,4,6,7,8-heptachlorodibenzo-p-dioxin
1,2,3,4,7,8,9-heptachlorodibenzofuran
1,2,3,4,7,8-hexachlorodibenzofuran
1,2,3,4,7,8-hexachlorodibenzo-p-dioxin
1,2,3,6,7,8-hexachlorodibenzofuran
1,2,3,6,7,8-hexachlorodibenzo-p-dioxin
1,2,3,7,8,9-hexachlorodibenzofuran
1,2,3,7,8,9-hexachlorodibenzo-p-dioxin
1,2,3,7,8-pentachlorodibenzofuran
1,2,3,7,8-pentachlorodibenzo-p-dioxin
2,3,4,6,7,8-hexachlorodibenzofuran
2,3,4,7,8-pentachlorodibenzofuran
2,3,7,8-tetrachlorodibenzofuran
2,3,7,8-tetrachlorodibenzo-p-dioxin</t>
        </r>
      </text>
    </comment>
    <comment ref="G146" authorId="2" shapeId="0" xr:uid="{00000000-0006-0000-0000-000033000000}">
      <text>
        <r>
          <rPr>
            <b/>
            <sz val="9"/>
            <color indexed="81"/>
            <rFont val="Tahoma"/>
            <family val="2"/>
          </rPr>
          <t>Flynn, Allison M:</t>
        </r>
        <r>
          <rPr>
            <sz val="9"/>
            <color indexed="81"/>
            <rFont val="Tahoma"/>
            <family val="2"/>
          </rPr>
          <t xml:space="preserve">
Converted from 50% moisture EF. 
3.80E-3 lb/ton / 9 MMBtu/ton = 4.22E-4 lb/MMBtu</t>
        </r>
      </text>
    </comment>
    <comment ref="B149" authorId="0" shapeId="0" xr:uid="{00000000-0006-0000-0000-000034000000}">
      <text>
        <r>
          <rPr>
            <b/>
            <sz val="9"/>
            <color indexed="81"/>
            <rFont val="Tahoma"/>
            <family val="2"/>
          </rPr>
          <t>Knapp, Stacy R:</t>
        </r>
        <r>
          <rPr>
            <sz val="9"/>
            <color indexed="81"/>
            <rFont val="Tahoma"/>
            <family val="2"/>
          </rPr>
          <t xml:space="preserve">
E.g., SCC 10200908, 10300908
Other biomass SCCs -- need to specify % moisture for EF:
10101209
39000989
10100902
10100903
10200901
10200902
10200903
10200907
10200908
10300903
10300908</t>
        </r>
      </text>
    </comment>
    <comment ref="E152" authorId="0" shapeId="0" xr:uid="{00000000-0006-0000-0000-000035000000}">
      <text>
        <r>
          <rPr>
            <b/>
            <sz val="9"/>
            <color indexed="81"/>
            <rFont val="Tahoma"/>
            <family val="2"/>
          </rPr>
          <t xml:space="preserve">For AP-42 quality:
A </t>
        </r>
        <r>
          <rPr>
            <sz val="9"/>
            <color indexed="81"/>
            <rFont val="Tahoma"/>
            <family val="2"/>
          </rPr>
          <t xml:space="preserve">= Excellent. Emission factor is developed primarily from A- and B-rated source test data taken from many randomly chosen facilities in the industry population. The source category population is sufficiently specific to minimize variability. 
</t>
        </r>
        <r>
          <rPr>
            <b/>
            <sz val="9"/>
            <color indexed="81"/>
            <rFont val="Tahoma"/>
            <family val="2"/>
          </rPr>
          <t>B</t>
        </r>
        <r>
          <rPr>
            <sz val="9"/>
            <color indexed="81"/>
            <rFont val="Tahoma"/>
            <family val="2"/>
          </rPr>
          <t xml:space="preserve"> = Above average. Emission factor is developed primarily from A- or B-rated test data from a moderate number of facilities. Although no specific bias is evident, is not clear if the facilities tested represent a random sample of the industry. As with the A rating, the source category population is sufficiently specific to minimize variability. 
</t>
        </r>
        <r>
          <rPr>
            <b/>
            <sz val="9"/>
            <color indexed="81"/>
            <rFont val="Tahoma"/>
            <family val="2"/>
          </rPr>
          <t>C</t>
        </r>
        <r>
          <rPr>
            <sz val="9"/>
            <color indexed="81"/>
            <rFont val="Tahoma"/>
            <family val="2"/>
          </rPr>
          <t xml:space="preserve"> = Average. Emission factor is developed primarily from A-, B-, and C-rated test data from a reasonable number of facilities. Although no specific bias is evident, it is not clear if the facilities tested represent a random sample of the industry. As with the A rating, the source category population is sufficiently specific to minimize variability. 
</t>
        </r>
        <r>
          <rPr>
            <b/>
            <sz val="9"/>
            <color indexed="81"/>
            <rFont val="Tahoma"/>
            <family val="2"/>
          </rPr>
          <t>D</t>
        </r>
        <r>
          <rPr>
            <sz val="9"/>
            <color indexed="81"/>
            <rFont val="Tahoma"/>
            <family val="2"/>
          </rPr>
          <t xml:space="preserve"> = Below average. Emission factor is developed primarily from A-, B- and C-rated test data from a small number of facilities, and there may be reason to suspect that these facilities do not represent a random sample of the industry. There also may be evidence of variability within the source population. 
</t>
        </r>
        <r>
          <rPr>
            <b/>
            <sz val="9"/>
            <color indexed="81"/>
            <rFont val="Tahoma"/>
            <family val="2"/>
          </rPr>
          <t>E</t>
        </r>
        <r>
          <rPr>
            <sz val="9"/>
            <color indexed="81"/>
            <rFont val="Tahoma"/>
            <family val="2"/>
          </rPr>
          <t xml:space="preserve"> = Poor. Factor is developed from C- and D-rated test data from a very few number of facilities, and there may be reason to suspect that the facilities tested do not represent a random sample of the industry. There also may be evidence of variability within the source category population. 
</t>
        </r>
        <r>
          <rPr>
            <b/>
            <sz val="9"/>
            <color indexed="81"/>
            <rFont val="Tahoma"/>
            <family val="2"/>
          </rPr>
          <t>U</t>
        </r>
        <r>
          <rPr>
            <sz val="9"/>
            <color indexed="81"/>
            <rFont val="Tahoma"/>
            <family val="2"/>
          </rPr>
          <t xml:space="preserve"> = Unrated (Only used in the EPA’s Locating and Estimating (L&amp;E) documents). Emission factor is developed from source tests which have not been thoroughly evaluated, research papers, modeling data, or other sources that may lack supporting documentation. The data are not necessarily "poor," but there is not enough information to rate the factors according to the rating protocol. "U" ratings are commonly found in L&amp;E documents and FIRE rather than in AP 42. 
Reference: https://cfpub.epa.gov/webfire/fire/view/glossary.html#ratings</t>
        </r>
        <r>
          <rPr>
            <b/>
            <sz val="9"/>
            <color indexed="81"/>
            <rFont val="Tahoma"/>
            <family val="2"/>
          </rPr>
          <t xml:space="preserve">
</t>
        </r>
        <r>
          <rPr>
            <sz val="9"/>
            <color indexed="81"/>
            <rFont val="Tahoma"/>
            <family val="2"/>
          </rPr>
          <t xml:space="preserve">
</t>
        </r>
      </text>
    </comment>
    <comment ref="B159" authorId="0" shapeId="0" xr:uid="{00000000-0006-0000-0000-000036000000}">
      <text>
        <r>
          <rPr>
            <b/>
            <sz val="9"/>
            <color indexed="81"/>
            <rFont val="Tahoma"/>
            <family val="2"/>
          </rPr>
          <t>Knapp, Stacy R:</t>
        </r>
        <r>
          <rPr>
            <sz val="9"/>
            <color indexed="81"/>
            <rFont val="Tahoma"/>
            <family val="2"/>
          </rPr>
          <t xml:space="preserve">
Based on EPA chromium augmentation profile for biomass:
Pollutant; Multiplication Factor
Chromium III; 0.44
Chromium VI; 0.56
</t>
        </r>
      </text>
    </comment>
    <comment ref="B162" authorId="0" shapeId="0" xr:uid="{00000000-0006-0000-0000-000037000000}">
      <text>
        <r>
          <rPr>
            <b/>
            <sz val="9"/>
            <color indexed="81"/>
            <rFont val="Tahoma"/>
            <family val="2"/>
          </rPr>
          <t>Knapp, Stacy R:</t>
        </r>
        <r>
          <rPr>
            <sz val="9"/>
            <color indexed="81"/>
            <rFont val="Tahoma"/>
            <family val="2"/>
          </rPr>
          <t xml:space="preserve">
Includes the following compounds:
1,2,3,4,6,7,8,9-octachlorodibenzofuran
1,2,3,4,6,7,8,9-octachlorodibenzo-p-dioxin
1,2,3,4,6,7,8-heptachlorodibenzofuran
1,2,3,4,6,7,8-heptachlorodibenzo-p-dioxin
1,2,3,4,7,8,9-heptachlorodibenzofuran
1,2,3,4,7,8-hexachlorodibenzofuran
1,2,3,4,7,8-hexachlorodibenzo-p-dioxin
1,2,3,6,7,8-hexachlorodibenzofuran
1,2,3,6,7,8-hexachlorodibenzo-p-dioxin
1,2,3,7,8,9-hexachlorodibenzofuran
1,2,3,7,8,9-hexachlorodibenzo-p-dioxin
1,2,3,7,8-pentachlorodibenzofuran
1,2,3,7,8-pentachlorodibenzo-p-dioxin
2,3,4,6,7,8-hexachlorodibenzofuran
2,3,4,7,8-pentachlorodibenzofuran
2,3,7,8-tetrachlorodibenzofuran
2,3,7,8-tetrachlorodibenzo-p-dioxin</t>
        </r>
      </text>
    </comment>
    <comment ref="G167" authorId="2" shapeId="0" xr:uid="{00000000-0006-0000-0000-000038000000}">
      <text>
        <r>
          <rPr>
            <b/>
            <sz val="9"/>
            <color indexed="81"/>
            <rFont val="Tahoma"/>
            <family val="2"/>
          </rPr>
          <t>Flynn, Allison M:</t>
        </r>
        <r>
          <rPr>
            <sz val="9"/>
            <color indexed="81"/>
            <rFont val="Tahoma"/>
            <family val="2"/>
          </rPr>
          <t xml:space="preserve">
Converted from 50% moisture EF. 
3.80E-3 lb/ton / 9 MMBtu/ton = 4.22E-4 lb/MMBtu</t>
        </r>
      </text>
    </comment>
    <comment ref="B170" authorId="0" shapeId="0" xr:uid="{00000000-0006-0000-0000-000039000000}">
      <text>
        <r>
          <rPr>
            <b/>
            <sz val="9"/>
            <color indexed="81"/>
            <rFont val="Tahoma"/>
            <family val="2"/>
          </rPr>
          <t>Knapp, Stacy R:</t>
        </r>
        <r>
          <rPr>
            <sz val="9"/>
            <color indexed="81"/>
            <rFont val="Tahoma"/>
            <family val="2"/>
          </rPr>
          <t xml:space="preserve">
Example SCCs:
20100201
20100202
20200201
20200202
20300201
20300203
20100702</t>
        </r>
      </text>
    </comment>
    <comment ref="E173" authorId="0" shapeId="0" xr:uid="{00000000-0006-0000-0000-00003A000000}">
      <text>
        <r>
          <rPr>
            <b/>
            <sz val="9"/>
            <color indexed="81"/>
            <rFont val="Tahoma"/>
            <family val="2"/>
          </rPr>
          <t xml:space="preserve">For AP-42 quality:
A </t>
        </r>
        <r>
          <rPr>
            <sz val="9"/>
            <color indexed="81"/>
            <rFont val="Tahoma"/>
            <family val="2"/>
          </rPr>
          <t xml:space="preserve">= Excellent. Emission factor is developed primarily from A- and B-rated source test data taken from many randomly chosen facilities in the industry population. The source category population is sufficiently specific to minimize variability. 
</t>
        </r>
        <r>
          <rPr>
            <b/>
            <sz val="9"/>
            <color indexed="81"/>
            <rFont val="Tahoma"/>
            <family val="2"/>
          </rPr>
          <t>B</t>
        </r>
        <r>
          <rPr>
            <sz val="9"/>
            <color indexed="81"/>
            <rFont val="Tahoma"/>
            <family val="2"/>
          </rPr>
          <t xml:space="preserve"> = Above average. Emission factor is developed primarily from A- or B-rated test data from a moderate number of facilities. Although no specific bias is evident, is not clear if the facilities tested represent a random sample of the industry. As with the A rating, the source category population is sufficiently specific to minimize variability. 
</t>
        </r>
        <r>
          <rPr>
            <b/>
            <sz val="9"/>
            <color indexed="81"/>
            <rFont val="Tahoma"/>
            <family val="2"/>
          </rPr>
          <t>C</t>
        </r>
        <r>
          <rPr>
            <sz val="9"/>
            <color indexed="81"/>
            <rFont val="Tahoma"/>
            <family val="2"/>
          </rPr>
          <t xml:space="preserve"> = Average. Emission factor is developed primarily from A-, B-, and C-rated test data from a reasonable number of facilities. Although no specific bias is evident, it is not clear if the facilities tested represent a random sample of the industry. As with the A rating, the source category population is sufficiently specific to minimize variability. 
</t>
        </r>
        <r>
          <rPr>
            <b/>
            <sz val="9"/>
            <color indexed="81"/>
            <rFont val="Tahoma"/>
            <family val="2"/>
          </rPr>
          <t>D</t>
        </r>
        <r>
          <rPr>
            <sz val="9"/>
            <color indexed="81"/>
            <rFont val="Tahoma"/>
            <family val="2"/>
          </rPr>
          <t xml:space="preserve"> = Below average. Emission factor is developed primarily from A-, B- and C-rated test data from a small number of facilities, and there may be reason to suspect that these facilities do not represent a random sample of the industry. There also may be evidence of variability within the source population. 
</t>
        </r>
        <r>
          <rPr>
            <b/>
            <sz val="9"/>
            <color indexed="81"/>
            <rFont val="Tahoma"/>
            <family val="2"/>
          </rPr>
          <t>E</t>
        </r>
        <r>
          <rPr>
            <sz val="9"/>
            <color indexed="81"/>
            <rFont val="Tahoma"/>
            <family val="2"/>
          </rPr>
          <t xml:space="preserve"> = Poor. Factor is developed from C- and D-rated test data from a very few number of facilities, and there may be reason to suspect that the facilities tested do not represent a random sample of the industry. There also may be evidence of variability within the source category population. 
</t>
        </r>
        <r>
          <rPr>
            <b/>
            <sz val="9"/>
            <color indexed="81"/>
            <rFont val="Tahoma"/>
            <family val="2"/>
          </rPr>
          <t>U</t>
        </r>
        <r>
          <rPr>
            <sz val="9"/>
            <color indexed="81"/>
            <rFont val="Tahoma"/>
            <family val="2"/>
          </rPr>
          <t xml:space="preserve"> = Unrated (Only used in the EPA’s Locating and Estimating (L&amp;E) documents). Emission factor is developed from source tests which have not been thoroughly evaluated, research papers, modeling data, or other sources that may lack supporting documentation. The data are not necessarily "poor," but there is not enough information to rate the factors according to the rating protocol. "U" ratings are commonly found in L&amp;E documents and FIRE rather than in AP 42. 
Reference: https://cfpub.epa.gov/webfire/fire/view/glossary.html#ratings</t>
        </r>
        <r>
          <rPr>
            <b/>
            <sz val="9"/>
            <color indexed="81"/>
            <rFont val="Tahoma"/>
            <family val="2"/>
          </rPr>
          <t xml:space="preserve">
</t>
        </r>
        <r>
          <rPr>
            <sz val="9"/>
            <color indexed="81"/>
            <rFont val="Tahoma"/>
            <family val="2"/>
          </rPr>
          <t xml:space="preserve">
</t>
        </r>
      </text>
    </comment>
    <comment ref="H176" authorId="0" shapeId="0" xr:uid="{00000000-0006-0000-0000-00003B000000}">
      <text>
        <r>
          <rPr>
            <b/>
            <sz val="9"/>
            <color indexed="81"/>
            <rFont val="Tahoma"/>
            <family val="2"/>
          </rPr>
          <t>Knapp, Stacy R:</t>
        </r>
        <r>
          <rPr>
            <sz val="9"/>
            <color indexed="81"/>
            <rFont val="Tahoma"/>
            <family val="2"/>
          </rPr>
          <t xml:space="preserve">
No internal combustion engine EF available in AP-42</t>
        </r>
      </text>
    </comment>
    <comment ref="E180" authorId="0" shapeId="0" xr:uid="{00000000-0006-0000-0000-00003C000000}">
      <text>
        <r>
          <rPr>
            <b/>
            <sz val="9"/>
            <color indexed="81"/>
            <rFont val="Tahoma"/>
            <family val="2"/>
          </rPr>
          <t>Knapp, Stacy R:</t>
        </r>
        <r>
          <rPr>
            <sz val="9"/>
            <color indexed="81"/>
            <rFont val="Tahoma"/>
            <family val="2"/>
          </rPr>
          <t xml:space="preserve">
No AP-42 EF for Chromium III</t>
        </r>
      </text>
    </comment>
    <comment ref="E181" authorId="0" shapeId="0" xr:uid="{00000000-0006-0000-0000-00003D000000}">
      <text>
        <r>
          <rPr>
            <b/>
            <sz val="9"/>
            <color indexed="81"/>
            <rFont val="Tahoma"/>
            <family val="2"/>
          </rPr>
          <t>Knapp, Stacy R:</t>
        </r>
        <r>
          <rPr>
            <sz val="9"/>
            <color indexed="81"/>
            <rFont val="Tahoma"/>
            <family val="2"/>
          </rPr>
          <t xml:space="preserve">
No AP-42 EF for Chromium VI</t>
        </r>
      </text>
    </comment>
    <comment ref="H182" authorId="0" shapeId="0" xr:uid="{00000000-0006-0000-0000-00003E000000}">
      <text>
        <r>
          <rPr>
            <b/>
            <sz val="9"/>
            <color indexed="81"/>
            <rFont val="Tahoma"/>
            <family val="2"/>
          </rPr>
          <t>Knapp, Stacy R:</t>
        </r>
        <r>
          <rPr>
            <sz val="9"/>
            <color indexed="81"/>
            <rFont val="Tahoma"/>
            <family val="2"/>
          </rPr>
          <t xml:space="preserve">
No internal combustion engine EF available in AP-42</t>
        </r>
      </text>
    </comment>
    <comment ref="H188" authorId="0" shapeId="0" xr:uid="{00000000-0006-0000-0000-00003F000000}">
      <text>
        <r>
          <rPr>
            <b/>
            <sz val="9"/>
            <color indexed="81"/>
            <rFont val="Tahoma"/>
            <family val="2"/>
          </rPr>
          <t>Knapp, Stacy R:</t>
        </r>
        <r>
          <rPr>
            <sz val="9"/>
            <color indexed="81"/>
            <rFont val="Tahoma"/>
            <family val="2"/>
          </rPr>
          <t xml:space="preserve">
No internal combustion engine EF available in AP-42</t>
        </r>
      </text>
    </comment>
    <comment ref="B191" authorId="0" shapeId="0" xr:uid="{00000000-0006-0000-0000-000040000000}">
      <text>
        <r>
          <rPr>
            <b/>
            <sz val="9"/>
            <color indexed="81"/>
            <rFont val="Tahoma"/>
            <family val="2"/>
          </rPr>
          <t>Knapp, Stacy R:</t>
        </r>
        <r>
          <rPr>
            <sz val="9"/>
            <color indexed="81"/>
            <rFont val="Tahoma"/>
            <family val="2"/>
          </rPr>
          <t xml:space="preserve">
Example SCCs:
50190006
10500206
10500106
50100410
50300601
10300811
20100802
39990003
39990014
39990024
10100601
10200601
10200602
10200603
10300602
10300603
39000603
39000699
39000797
39900601
31000404</t>
        </r>
      </text>
    </comment>
    <comment ref="E194" authorId="0" shapeId="0" xr:uid="{00000000-0006-0000-0000-000041000000}">
      <text>
        <r>
          <rPr>
            <b/>
            <sz val="9"/>
            <color indexed="81"/>
            <rFont val="Tahoma"/>
            <family val="2"/>
          </rPr>
          <t xml:space="preserve">For AP-42 quality:
A </t>
        </r>
        <r>
          <rPr>
            <sz val="9"/>
            <color indexed="81"/>
            <rFont val="Tahoma"/>
            <family val="2"/>
          </rPr>
          <t xml:space="preserve">= Excellent. Emission factor is developed primarily from A- and B-rated source test data taken from many randomly chosen facilities in the industry population. The source category population is sufficiently specific to minimize variability. 
</t>
        </r>
        <r>
          <rPr>
            <b/>
            <sz val="9"/>
            <color indexed="81"/>
            <rFont val="Tahoma"/>
            <family val="2"/>
          </rPr>
          <t>B</t>
        </r>
        <r>
          <rPr>
            <sz val="9"/>
            <color indexed="81"/>
            <rFont val="Tahoma"/>
            <family val="2"/>
          </rPr>
          <t xml:space="preserve"> = Above average. Emission factor is developed primarily from A- or B-rated test data from a moderate number of facilities. Although no specific bias is evident, is not clear if the facilities tested represent a random sample of the industry. As with the A rating, the source category population is sufficiently specific to minimize variability. 
</t>
        </r>
        <r>
          <rPr>
            <b/>
            <sz val="9"/>
            <color indexed="81"/>
            <rFont val="Tahoma"/>
            <family val="2"/>
          </rPr>
          <t>C</t>
        </r>
        <r>
          <rPr>
            <sz val="9"/>
            <color indexed="81"/>
            <rFont val="Tahoma"/>
            <family val="2"/>
          </rPr>
          <t xml:space="preserve"> = Average. Emission factor is developed primarily from A-, B-, and C-rated test data from a reasonable number of facilities. Although no specific bias is evident, it is not clear if the facilities tested represent a random sample of the industry. As with the A rating, the source category population is sufficiently specific to minimize variability. 
</t>
        </r>
        <r>
          <rPr>
            <b/>
            <sz val="9"/>
            <color indexed="81"/>
            <rFont val="Tahoma"/>
            <family val="2"/>
          </rPr>
          <t>D</t>
        </r>
        <r>
          <rPr>
            <sz val="9"/>
            <color indexed="81"/>
            <rFont val="Tahoma"/>
            <family val="2"/>
          </rPr>
          <t xml:space="preserve"> = Below average. Emission factor is developed primarily from A-, B- and C-rated test data from a small number of facilities, and there may be reason to suspect that these facilities do not represent a random sample of the industry. There also may be evidence of variability within the source population. 
</t>
        </r>
        <r>
          <rPr>
            <b/>
            <sz val="9"/>
            <color indexed="81"/>
            <rFont val="Tahoma"/>
            <family val="2"/>
          </rPr>
          <t>E</t>
        </r>
        <r>
          <rPr>
            <sz val="9"/>
            <color indexed="81"/>
            <rFont val="Tahoma"/>
            <family val="2"/>
          </rPr>
          <t xml:space="preserve"> = Poor. Factor is developed from C- and D-rated test data from a very few number of facilities, and there may be reason to suspect that the facilities tested do not represent a random sample of the industry. There also may be evidence of variability within the source category population. 
</t>
        </r>
        <r>
          <rPr>
            <b/>
            <sz val="9"/>
            <color indexed="81"/>
            <rFont val="Tahoma"/>
            <family val="2"/>
          </rPr>
          <t>U</t>
        </r>
        <r>
          <rPr>
            <sz val="9"/>
            <color indexed="81"/>
            <rFont val="Tahoma"/>
            <family val="2"/>
          </rPr>
          <t xml:space="preserve"> = Unrated (Only used in the EPA’s Locating and Estimating (L&amp;E) documents). Emission factor is developed from source tests which have not been thoroughly evaluated, research papers, modeling data, or other sources that may lack supporting documentation. The data are not necessarily "poor," but there is not enough information to rate the factors according to the rating protocol. "U" ratings are commonly found in L&amp;E documents and FIRE rather than in AP 42. 
Reference: https://cfpub.epa.gov/webfire/fire/view/glossary.html#ratings</t>
        </r>
        <r>
          <rPr>
            <b/>
            <sz val="9"/>
            <color indexed="81"/>
            <rFont val="Tahoma"/>
            <family val="2"/>
          </rPr>
          <t xml:space="preserve">
</t>
        </r>
        <r>
          <rPr>
            <sz val="9"/>
            <color indexed="81"/>
            <rFont val="Tahoma"/>
            <family val="2"/>
          </rPr>
          <t xml:space="preserve">
</t>
        </r>
      </text>
    </comment>
    <comment ref="E201" authorId="0" shapeId="0" xr:uid="{00000000-0006-0000-0000-000042000000}">
      <text>
        <r>
          <rPr>
            <b/>
            <sz val="9"/>
            <color indexed="81"/>
            <rFont val="Tahoma"/>
            <family val="2"/>
          </rPr>
          <t>Knapp, Stacy R:</t>
        </r>
        <r>
          <rPr>
            <sz val="9"/>
            <color indexed="81"/>
            <rFont val="Tahoma"/>
            <family val="2"/>
          </rPr>
          <t xml:space="preserve">
No AP-42 EF for Chromium III</t>
        </r>
      </text>
    </comment>
    <comment ref="E202" authorId="0" shapeId="0" xr:uid="{00000000-0006-0000-0000-000043000000}">
      <text>
        <r>
          <rPr>
            <b/>
            <sz val="9"/>
            <color indexed="81"/>
            <rFont val="Tahoma"/>
            <family val="2"/>
          </rPr>
          <t>Knapp, Stacy R:</t>
        </r>
        <r>
          <rPr>
            <sz val="9"/>
            <color indexed="81"/>
            <rFont val="Tahoma"/>
            <family val="2"/>
          </rPr>
          <t xml:space="preserve">
No AP-42 EF for Chromium VI</t>
        </r>
      </text>
    </comment>
    <comment ref="B212" authorId="0" shapeId="0" xr:uid="{00000000-0006-0000-0000-000044000000}">
      <text>
        <r>
          <rPr>
            <b/>
            <sz val="9"/>
            <color indexed="81"/>
            <rFont val="Tahoma"/>
            <family val="2"/>
          </rPr>
          <t>Knapp, Stacy R:</t>
        </r>
        <r>
          <rPr>
            <sz val="9"/>
            <color indexed="81"/>
            <rFont val="Tahoma"/>
            <family val="2"/>
          </rPr>
          <t xml:space="preserve">
Example SCCs:
10200202
10200219
10200804</t>
        </r>
      </text>
    </comment>
    <comment ref="E215" authorId="0" shapeId="0" xr:uid="{00000000-0006-0000-0000-000045000000}">
      <text>
        <r>
          <rPr>
            <b/>
            <sz val="9"/>
            <color indexed="81"/>
            <rFont val="Tahoma"/>
            <family val="2"/>
          </rPr>
          <t xml:space="preserve">For AP-42 quality:
A </t>
        </r>
        <r>
          <rPr>
            <sz val="9"/>
            <color indexed="81"/>
            <rFont val="Tahoma"/>
            <family val="2"/>
          </rPr>
          <t xml:space="preserve">= Excellent. Emission factor is developed primarily from A- and B-rated source test data taken from many randomly chosen facilities in the industry population. The source category population is sufficiently specific to minimize variability. 
</t>
        </r>
        <r>
          <rPr>
            <b/>
            <sz val="9"/>
            <color indexed="81"/>
            <rFont val="Tahoma"/>
            <family val="2"/>
          </rPr>
          <t>B</t>
        </r>
        <r>
          <rPr>
            <sz val="9"/>
            <color indexed="81"/>
            <rFont val="Tahoma"/>
            <family val="2"/>
          </rPr>
          <t xml:space="preserve"> = Above average. Emission factor is developed primarily from A- or B-rated test data from a moderate number of facilities. Although no specific bias is evident, is not clear if the facilities tested represent a random sample of the industry. As with the A rating, the source category population is sufficiently specific to minimize variability. 
</t>
        </r>
        <r>
          <rPr>
            <b/>
            <sz val="9"/>
            <color indexed="81"/>
            <rFont val="Tahoma"/>
            <family val="2"/>
          </rPr>
          <t>C</t>
        </r>
        <r>
          <rPr>
            <sz val="9"/>
            <color indexed="81"/>
            <rFont val="Tahoma"/>
            <family val="2"/>
          </rPr>
          <t xml:space="preserve"> = Average. Emission factor is developed primarily from A-, B-, and C-rated test data from a reasonable number of facilities. Although no specific bias is evident, it is not clear if the facilities tested represent a random sample of the industry. As with the A rating, the source category population is sufficiently specific to minimize variability. 
</t>
        </r>
        <r>
          <rPr>
            <b/>
            <sz val="9"/>
            <color indexed="81"/>
            <rFont val="Tahoma"/>
            <family val="2"/>
          </rPr>
          <t>D</t>
        </r>
        <r>
          <rPr>
            <sz val="9"/>
            <color indexed="81"/>
            <rFont val="Tahoma"/>
            <family val="2"/>
          </rPr>
          <t xml:space="preserve"> = Below average. Emission factor is developed primarily from A-, B- and C-rated test data from a small number of facilities, and there may be reason to suspect that these facilities do not represent a random sample of the industry. There also may be evidence of variability within the source population. 
</t>
        </r>
        <r>
          <rPr>
            <b/>
            <sz val="9"/>
            <color indexed="81"/>
            <rFont val="Tahoma"/>
            <family val="2"/>
          </rPr>
          <t>E</t>
        </r>
        <r>
          <rPr>
            <sz val="9"/>
            <color indexed="81"/>
            <rFont val="Tahoma"/>
            <family val="2"/>
          </rPr>
          <t xml:space="preserve"> = Poor. Factor is developed from C- and D-rated test data from a very few number of facilities, and there may be reason to suspect that the facilities tested do not represent a random sample of the industry. There also may be evidence of variability within the source category population. 
</t>
        </r>
        <r>
          <rPr>
            <b/>
            <sz val="9"/>
            <color indexed="81"/>
            <rFont val="Tahoma"/>
            <family val="2"/>
          </rPr>
          <t>U</t>
        </r>
        <r>
          <rPr>
            <sz val="9"/>
            <color indexed="81"/>
            <rFont val="Tahoma"/>
            <family val="2"/>
          </rPr>
          <t xml:space="preserve"> = Unrated (Only used in the EPA’s Locating and Estimating (L&amp;E) documents). Emission factor is developed from source tests which have not been thoroughly evaluated, research papers, modeling data, or other sources that may lack supporting documentation. The data are not necessarily "poor," but there is not enough information to rate the factors according to the rating protocol. "U" ratings are commonly found in L&amp;E documents and FIRE rather than in AP 42. 
Reference: https://cfpub.epa.gov/webfire/fire/view/glossary.html#ratings</t>
        </r>
        <r>
          <rPr>
            <b/>
            <sz val="9"/>
            <color indexed="81"/>
            <rFont val="Tahoma"/>
            <family val="2"/>
          </rPr>
          <t xml:space="preserve">
</t>
        </r>
        <r>
          <rPr>
            <sz val="9"/>
            <color indexed="81"/>
            <rFont val="Tahoma"/>
            <family val="2"/>
          </rPr>
          <t xml:space="preserve">
</t>
        </r>
      </text>
    </comment>
    <comment ref="B221" authorId="0" shapeId="0" xr:uid="{00000000-0006-0000-0000-000046000000}">
      <text>
        <r>
          <rPr>
            <b/>
            <sz val="9"/>
            <color indexed="81"/>
            <rFont val="Tahoma"/>
            <family val="2"/>
          </rPr>
          <t>Knapp, Stacy R:</t>
        </r>
        <r>
          <rPr>
            <sz val="9"/>
            <color indexed="81"/>
            <rFont val="Tahoma"/>
            <family val="2"/>
          </rPr>
          <t xml:space="preserve">
Coal Boilers = 12% chromium IV:
Based on source test data from 7 units, including 4 utility boilers and 3 industrial boilers (which
are similar in process to utility boilers but often smaller), an average of 12 percent hexavalent chromium was derived to be used as the speciation default for coal-fired boilers without available chromium speciation information. The average hexavalent chromium for the 4 utility boilers was 11 percent and the range for the 4 tests was from 0.4 percent to 23 percent.  Although the range of values was not reported, the average hexavalent chromium for the 3 industrial boilers was 12 percent. (Emissions database compiled November 30, 2000, in support of National Emission Standards for Hazardous Air Pollutants for Industrial/Commercial/Institutional Boilers and process Heaters, Final Rule, 69FR55217 September 13, 2004). Because of the limited number of units tested, we chose the value of 12 percent (the highest percent average of hexavalent chromium when considering both utility and industrial boilers) to be used as the default for our analysis of potential chromium risks from coal-fired utility boilers.
(US EPA, 1998. Study of Hazardous Air Pollutant Emissions from Electric Utility Steam Generating Units – Final Report to Congress. U.S. EPA #453/R-98-004. Available at http://www.epa.gov/ttn/caaa/t3rc.html.)
Ref: https://www3.epa.gov/airtoxics/utility/ni_cr_methods_final_report_cover.pdf (Accessed 9/27/2017)</t>
        </r>
      </text>
    </comment>
    <comment ref="B223" authorId="0" shapeId="0" xr:uid="{00000000-0006-0000-0000-000047000000}">
      <text>
        <r>
          <rPr>
            <b/>
            <sz val="9"/>
            <color indexed="81"/>
            <rFont val="Tahoma"/>
            <family val="2"/>
          </rPr>
          <t>Knapp, Stacy R:</t>
        </r>
        <r>
          <rPr>
            <sz val="9"/>
            <color indexed="81"/>
            <rFont val="Tahoma"/>
            <family val="2"/>
          </rPr>
          <t xml:space="preserve">
Coal Boilers = 12% chromium IV:
Based on source test data from 7 units, including 4 utility boilers and 3 industrial boilers (which
are similar in process to utility boilers but often smaller), an average of 12 percent hexavalent chromium was derived to be used as the speciation default for coal-fired boilers without available chromium speciation information. The average hexavalent chromium for the 4 utility boilers was 11 percent and the range for the 4 tests was from 0.4 percent to 23 percent.  Although the range of values was not reported, the average hexavalent chromium for the 3 industrial boilers was 12 percent. (Emissions database compiled November 30, 2000, in support of National Emission Standards for Hazardous Air Pollutants for Industrial/Commercial/Institutional Boilers and process Heaters, Final Rule, 69FR55217 September 13, 2004). Because of the limited number of units tested, we chose the value of 12 percent (the highest percent average of hexavalent chromium when considering both utility and industrial boilers) to be used as the default for our analysis of potential chromium risks from coal-fired utility boilers.
(US EPA, 1998. Study of Hazardous Air Pollutant Emissions from Electric Utility Steam Generating Units – Final Report to Congress. U.S. EPA #453/R-98-004. Available at http://www.epa.gov/ttn/caaa/t3rc.html.)
Ref: https://www3.epa.gov/airtoxics/utility/ni_cr_methods_final_report_cover.pdf (Accessed 9/27/2017)</t>
        </r>
      </text>
    </comment>
    <comment ref="B225" authorId="0" shapeId="0" xr:uid="{00000000-0006-0000-0000-000048000000}">
      <text>
        <r>
          <rPr>
            <b/>
            <sz val="9"/>
            <color indexed="81"/>
            <rFont val="Tahoma"/>
            <family val="2"/>
          </rPr>
          <t>Knapp, Stacy R:</t>
        </r>
        <r>
          <rPr>
            <sz val="9"/>
            <color indexed="81"/>
            <rFont val="Tahoma"/>
            <family val="2"/>
          </rPr>
          <t xml:space="preserve">
Includes the following compounds:
1,2,3,4,6,7,8,9-octachlorodibenzofuran
1,2,3,4,6,7,8,9-octachlorodibenzo-p-dioxin
1,2,3,4,6,7,8-heptachlorodibenzofuran
1,2,3,4,6,7,8-heptachlorodibenzo-p-dioxin
1,2,3,4,7,8,9-heptachlorodibenzofuran
1,2,3,4,7,8-hexachlorodibenzofuran
1,2,3,4,7,8-hexachlorodibenzo-p-dioxin
1,2,3,6,7,8-hexachlorodibenzofuran
1,2,3,6,7,8-hexachlorodibenzo-p-dioxin
1,2,3,7,8,9-hexachlorodibenzofuran
1,2,3,7,8,9-hexachlorodibenzo-p-dioxin
1,2,3,7,8-pentachlorodibenzofuran
1,2,3,7,8-pentachlorodibenzo-p-dioxin
2,3,4,6,7,8-hexachlorodibenzofuran
2,3,4,7,8-pentachlorodibenzofuran
2,3,7,8-tetrachlorodibenzofuran
2,3,7,8-tetrachlorodibenzo-p-dioxin</t>
        </r>
      </text>
    </comment>
    <comment ref="B233" authorId="0" shapeId="0" xr:uid="{00000000-0006-0000-0000-000049000000}">
      <text>
        <r>
          <rPr>
            <b/>
            <sz val="9"/>
            <color indexed="81"/>
            <rFont val="Tahoma"/>
            <family val="2"/>
          </rPr>
          <t>Knapp, Stacy R:</t>
        </r>
        <r>
          <rPr>
            <sz val="9"/>
            <color indexed="81"/>
            <rFont val="Tahoma"/>
            <family val="2"/>
          </rPr>
          <t xml:space="preserve">
Example SCCs:
50100102
50100103
10101207
10201201</t>
        </r>
      </text>
    </comment>
    <comment ref="E236" authorId="0" shapeId="0" xr:uid="{00000000-0006-0000-0000-00004A000000}">
      <text>
        <r>
          <rPr>
            <b/>
            <sz val="9"/>
            <color indexed="81"/>
            <rFont val="Tahoma"/>
            <family val="2"/>
          </rPr>
          <t xml:space="preserve">For AP-42 quality:
A </t>
        </r>
        <r>
          <rPr>
            <sz val="9"/>
            <color indexed="81"/>
            <rFont val="Tahoma"/>
            <family val="2"/>
          </rPr>
          <t xml:space="preserve">= Excellent. Emission factor is developed primarily from A- and B-rated source test data taken from many randomly chosen facilities in the industry population. The source category population is sufficiently specific to minimize variability. 
</t>
        </r>
        <r>
          <rPr>
            <b/>
            <sz val="9"/>
            <color indexed="81"/>
            <rFont val="Tahoma"/>
            <family val="2"/>
          </rPr>
          <t>B</t>
        </r>
        <r>
          <rPr>
            <sz val="9"/>
            <color indexed="81"/>
            <rFont val="Tahoma"/>
            <family val="2"/>
          </rPr>
          <t xml:space="preserve"> = Above average. Emission factor is developed primarily from A- or B-rated test data from a moderate number of facilities. Although no specific bias is evident, is not clear if the facilities tested represent a random sample of the industry. As with the A rating, the source category population is sufficiently specific to minimize variability. 
</t>
        </r>
        <r>
          <rPr>
            <b/>
            <sz val="9"/>
            <color indexed="81"/>
            <rFont val="Tahoma"/>
            <family val="2"/>
          </rPr>
          <t>C</t>
        </r>
        <r>
          <rPr>
            <sz val="9"/>
            <color indexed="81"/>
            <rFont val="Tahoma"/>
            <family val="2"/>
          </rPr>
          <t xml:space="preserve"> = Average. Emission factor is developed primarily from A-, B-, and C-rated test data from a reasonable number of facilities. Although no specific bias is evident, it is not clear if the facilities tested represent a random sample of the industry. As with the A rating, the source category population is sufficiently specific to minimize variability. 
</t>
        </r>
        <r>
          <rPr>
            <b/>
            <sz val="9"/>
            <color indexed="81"/>
            <rFont val="Tahoma"/>
            <family val="2"/>
          </rPr>
          <t>D</t>
        </r>
        <r>
          <rPr>
            <sz val="9"/>
            <color indexed="81"/>
            <rFont val="Tahoma"/>
            <family val="2"/>
          </rPr>
          <t xml:space="preserve"> = Below average. Emission factor is developed primarily from A-, B- and C-rated test data from a small number of facilities, and there may be reason to suspect that these facilities do not represent a random sample of the industry. There also may be evidence of variability within the source population. 
</t>
        </r>
        <r>
          <rPr>
            <b/>
            <sz val="9"/>
            <color indexed="81"/>
            <rFont val="Tahoma"/>
            <family val="2"/>
          </rPr>
          <t>E</t>
        </r>
        <r>
          <rPr>
            <sz val="9"/>
            <color indexed="81"/>
            <rFont val="Tahoma"/>
            <family val="2"/>
          </rPr>
          <t xml:space="preserve"> = Poor. Factor is developed from C- and D-rated test data from a very few number of facilities, and there may be reason to suspect that the facilities tested do not represent a random sample of the industry. There also may be evidence of variability within the source category population. 
</t>
        </r>
        <r>
          <rPr>
            <b/>
            <sz val="9"/>
            <color indexed="81"/>
            <rFont val="Tahoma"/>
            <family val="2"/>
          </rPr>
          <t>U</t>
        </r>
        <r>
          <rPr>
            <sz val="9"/>
            <color indexed="81"/>
            <rFont val="Tahoma"/>
            <family val="2"/>
          </rPr>
          <t xml:space="preserve"> = Unrated (Only used in the EPA’s Locating and Estimating (L&amp;E) documents). Emission factor is developed from source tests which have not been thoroughly evaluated, research papers, modeling data, or other sources that may lack supporting documentation. The data are not necessarily "poor," but there is not enough information to rate the factors according to the rating protocol. "U" ratings are commonly found in L&amp;E documents and FIRE rather than in AP 42. 
Reference: https://cfpub.epa.gov/webfire/fire/view/glossary.html#ratings</t>
        </r>
        <r>
          <rPr>
            <b/>
            <sz val="9"/>
            <color indexed="81"/>
            <rFont val="Tahoma"/>
            <family val="2"/>
          </rPr>
          <t xml:space="preserve">
</t>
        </r>
        <r>
          <rPr>
            <sz val="9"/>
            <color indexed="81"/>
            <rFont val="Tahoma"/>
            <family val="2"/>
          </rPr>
          <t xml:space="preserve">
</t>
        </r>
      </text>
    </comment>
    <comment ref="G238" authorId="0" shapeId="0" xr:uid="{00000000-0006-0000-0000-00004B000000}">
      <text>
        <r>
          <rPr>
            <b/>
            <sz val="9"/>
            <color indexed="81"/>
            <rFont val="Tahoma"/>
            <family val="2"/>
          </rPr>
          <t>Knapp, Stacy R:</t>
        </r>
        <r>
          <rPr>
            <sz val="9"/>
            <color indexed="81"/>
            <rFont val="Tahoma"/>
            <family val="2"/>
          </rPr>
          <t xml:space="preserve">
No EF for solid waste for acrolein, so using biomass factor from NCASI</t>
        </r>
      </text>
    </comment>
    <comment ref="G240" authorId="0" shapeId="0" xr:uid="{00000000-0006-0000-0000-00004C000000}">
      <text>
        <r>
          <rPr>
            <b/>
            <sz val="9"/>
            <color indexed="81"/>
            <rFont val="Tahoma"/>
            <family val="2"/>
          </rPr>
          <t>Knapp, Stacy R:</t>
        </r>
        <r>
          <rPr>
            <sz val="9"/>
            <color indexed="81"/>
            <rFont val="Tahoma"/>
            <family val="2"/>
          </rPr>
          <t xml:space="preserve">
No EF for solid waste for benzene, so using biomass factor from NCASI</t>
        </r>
      </text>
    </comment>
    <comment ref="E243" authorId="0" shapeId="0" xr:uid="{00000000-0006-0000-0000-00004D000000}">
      <text>
        <r>
          <rPr>
            <b/>
            <sz val="9"/>
            <color indexed="81"/>
            <rFont val="Tahoma"/>
            <family val="2"/>
          </rPr>
          <t>Knapp, Stacy R:</t>
        </r>
        <r>
          <rPr>
            <sz val="9"/>
            <color indexed="81"/>
            <rFont val="Tahoma"/>
            <family val="2"/>
          </rPr>
          <t xml:space="preserve">
No AP-42 EF for Chromium III</t>
        </r>
      </text>
    </comment>
    <comment ref="E244" authorId="0" shapeId="0" xr:uid="{00000000-0006-0000-0000-00004E000000}">
      <text>
        <r>
          <rPr>
            <b/>
            <sz val="9"/>
            <color indexed="81"/>
            <rFont val="Tahoma"/>
            <family val="2"/>
          </rPr>
          <t>Knapp, Stacy R:</t>
        </r>
        <r>
          <rPr>
            <sz val="9"/>
            <color indexed="81"/>
            <rFont val="Tahoma"/>
            <family val="2"/>
          </rPr>
          <t xml:space="preserve">
No AP-42 EF for Chromium VI</t>
        </r>
      </text>
    </comment>
    <comment ref="G245" authorId="0" shapeId="0" xr:uid="{00000000-0006-0000-0000-00004F000000}">
      <text>
        <r>
          <rPr>
            <b/>
            <sz val="9"/>
            <color indexed="81"/>
            <rFont val="Tahoma"/>
            <family val="2"/>
          </rPr>
          <t>Knapp, Stacy R:</t>
        </r>
        <r>
          <rPr>
            <sz val="9"/>
            <color indexed="81"/>
            <rFont val="Tahoma"/>
            <family val="2"/>
          </rPr>
          <t xml:space="preserve">
No EF for solid waste for cobalt, so using biomass factor from NCASI</t>
        </r>
      </text>
    </comment>
    <comment ref="B246" authorId="0" shapeId="0" xr:uid="{00000000-0006-0000-0000-000050000000}">
      <text>
        <r>
          <rPr>
            <b/>
            <sz val="9"/>
            <color indexed="81"/>
            <rFont val="Tahoma"/>
            <family val="2"/>
          </rPr>
          <t>Knapp, Stacy R:</t>
        </r>
        <r>
          <rPr>
            <sz val="9"/>
            <color indexed="81"/>
            <rFont val="Tahoma"/>
            <family val="2"/>
          </rPr>
          <t xml:space="preserve">
From AP-42
Includes:
Octachlorodibenzo-p-dioxins, total
Octachlorodibenzofurans, total
Pentachlorodibenzo-p-dioxins, total
1,2,3,7,8-Pentachlorodibenzofuran
2,3,4,7,8-Pentachlorodibenzofuran
Chlorodibenzo-p-dioxin, chlorodibenzofurans, total
Heptachlorodibenzo-p-dioxins, total
Heptachlorodibenzofurans, total
Hexachlorodibenzo-p-dioxins, total
Hexachlorodibenzofurans, total
Tetrachlorodibenzo-p-dioxins, total
Tetrachlorodibenzofurans, total
</t>
        </r>
      </text>
    </comment>
    <comment ref="G247" authorId="0" shapeId="0" xr:uid="{00000000-0006-0000-0000-000051000000}">
      <text>
        <r>
          <rPr>
            <b/>
            <sz val="9"/>
            <color indexed="81"/>
            <rFont val="Tahoma"/>
            <family val="2"/>
          </rPr>
          <t>Knapp, Stacy R:</t>
        </r>
        <r>
          <rPr>
            <sz val="9"/>
            <color indexed="81"/>
            <rFont val="Tahoma"/>
            <family val="2"/>
          </rPr>
          <t xml:space="preserve">
No EF for solid waste for formaldehyde, so using biomass factor from NCASI</t>
        </r>
      </text>
    </comment>
    <comment ref="G248" authorId="0" shapeId="0" xr:uid="{00000000-0006-0000-0000-000052000000}">
      <text>
        <r>
          <rPr>
            <b/>
            <sz val="9"/>
            <color indexed="81"/>
            <rFont val="Tahoma"/>
            <family val="2"/>
          </rPr>
          <t>Knapp, Stacy R:</t>
        </r>
        <r>
          <rPr>
            <sz val="9"/>
            <color indexed="81"/>
            <rFont val="Tahoma"/>
            <family val="2"/>
          </rPr>
          <t xml:space="preserve">
No EF for solid waste for manganese, so using biomass factor from NCASI</t>
        </r>
      </text>
    </comment>
    <comment ref="G251" authorId="0" shapeId="0" xr:uid="{C76D5946-670A-4E9A-B23C-40F94D94FBB5}">
      <text>
        <r>
          <rPr>
            <b/>
            <sz val="9"/>
            <color indexed="81"/>
            <rFont val="Tahoma"/>
            <family val="2"/>
          </rPr>
          <t>Knapp, Stacy R:</t>
        </r>
        <r>
          <rPr>
            <sz val="9"/>
            <color indexed="81"/>
            <rFont val="Tahoma"/>
            <family val="2"/>
          </rPr>
          <t xml:space="preserve">
Report:
https://www3.epa.gov/ttn/atw/112c6/final2.pdf
Appendix (see page B-26):
https://www3.epa.gov/ttn/atw/112c6/app_b.pdf</t>
        </r>
      </text>
    </comment>
    <comment ref="B254" authorId="0" shapeId="0" xr:uid="{00000000-0006-0000-0000-000053000000}">
      <text>
        <r>
          <rPr>
            <b/>
            <sz val="9"/>
            <color indexed="81"/>
            <rFont val="Tahoma"/>
            <family val="2"/>
          </rPr>
          <t>Knapp, Stacy R:</t>
        </r>
        <r>
          <rPr>
            <sz val="9"/>
            <color indexed="81"/>
            <rFont val="Tahoma"/>
            <family val="2"/>
          </rPr>
          <t xml:space="preserve">
Same as natural gas (different for engines vs. boilers). 
**Unit conversion includes Btu differences = see calculation formula**
Example SCCs:
20201012
20301001</t>
        </r>
      </text>
    </comment>
    <comment ref="D257" authorId="0" shapeId="0" xr:uid="{00000000-0006-0000-0000-000054000000}">
      <text>
        <r>
          <rPr>
            <b/>
            <sz val="9"/>
            <color indexed="81"/>
            <rFont val="Tahoma"/>
            <family val="2"/>
          </rPr>
          <t>Knapp, Stacy R:</t>
        </r>
        <r>
          <rPr>
            <sz val="9"/>
            <color indexed="81"/>
            <rFont val="Tahoma"/>
            <family val="2"/>
          </rPr>
          <t xml:space="preserve">
From: https://www3.epa.gov/ttnchie1/conference/ei12/area/haneke.pdf
"Liquefied Petroleum Gas (LPG) LPG emissions are considered to be similar to natural gas. Most of the emission factors were obtained from Section 1.5 in AP-42. PM10, PM2.5 (condensable and filterable) and VOC emission factors are the same as those for natural gas; NOx emissions are approximately 50 percent higher than those for natural gas. The SO2 emission factor is 0.10(S) lb/10^3 gallon of fuel combusted. Based on prior discussions with EPA, a national sulfur fuel content for LPG of 0.54 grains/100 ft3  was assigned. Table 2 presents the selected emission factors for residential LPG combustion. Whenever natural gas emission factors were used it was necessary to convert them from lb/ft^3 10^6 to lb/10^3 gallons."</t>
        </r>
      </text>
    </comment>
    <comment ref="E257" authorId="0" shapeId="0" xr:uid="{00000000-0006-0000-0000-000055000000}">
      <text>
        <r>
          <rPr>
            <b/>
            <sz val="9"/>
            <color indexed="81"/>
            <rFont val="Tahoma"/>
            <family val="2"/>
          </rPr>
          <t xml:space="preserve">For AP-42 quality:
A </t>
        </r>
        <r>
          <rPr>
            <sz val="9"/>
            <color indexed="81"/>
            <rFont val="Tahoma"/>
            <family val="2"/>
          </rPr>
          <t xml:space="preserve">= Excellent. Emission factor is developed primarily from A- and B-rated source test data taken from many randomly chosen facilities in the industry population. The source category population is sufficiently specific to minimize variability. 
</t>
        </r>
        <r>
          <rPr>
            <b/>
            <sz val="9"/>
            <color indexed="81"/>
            <rFont val="Tahoma"/>
            <family val="2"/>
          </rPr>
          <t>B</t>
        </r>
        <r>
          <rPr>
            <sz val="9"/>
            <color indexed="81"/>
            <rFont val="Tahoma"/>
            <family val="2"/>
          </rPr>
          <t xml:space="preserve"> = Above average. Emission factor is developed primarily from A- or B-rated test data from a moderate number of facilities. Although no specific bias is evident, is not clear if the facilities tested represent a random sample of the industry. As with the A rating, the source category population is sufficiently specific to minimize variability. 
</t>
        </r>
        <r>
          <rPr>
            <b/>
            <sz val="9"/>
            <color indexed="81"/>
            <rFont val="Tahoma"/>
            <family val="2"/>
          </rPr>
          <t>C</t>
        </r>
        <r>
          <rPr>
            <sz val="9"/>
            <color indexed="81"/>
            <rFont val="Tahoma"/>
            <family val="2"/>
          </rPr>
          <t xml:space="preserve"> = Average. Emission factor is developed primarily from A-, B-, and C-rated test data from a reasonable number of facilities. Although no specific bias is evident, it is not clear if the facilities tested represent a random sample of the industry. As with the A rating, the source category population is sufficiently specific to minimize variability. 
</t>
        </r>
        <r>
          <rPr>
            <b/>
            <sz val="9"/>
            <color indexed="81"/>
            <rFont val="Tahoma"/>
            <family val="2"/>
          </rPr>
          <t>D</t>
        </r>
        <r>
          <rPr>
            <sz val="9"/>
            <color indexed="81"/>
            <rFont val="Tahoma"/>
            <family val="2"/>
          </rPr>
          <t xml:space="preserve"> = Below average. Emission factor is developed primarily from A-, B- and C-rated test data from a small number of facilities, and there may be reason to suspect that these facilities do not represent a random sample of the industry. There also may be evidence of variability within the source population. 
</t>
        </r>
        <r>
          <rPr>
            <b/>
            <sz val="9"/>
            <color indexed="81"/>
            <rFont val="Tahoma"/>
            <family val="2"/>
          </rPr>
          <t>E</t>
        </r>
        <r>
          <rPr>
            <sz val="9"/>
            <color indexed="81"/>
            <rFont val="Tahoma"/>
            <family val="2"/>
          </rPr>
          <t xml:space="preserve"> = Poor. Factor is developed from C- and D-rated test data from a very few number of facilities, and there may be reason to suspect that the facilities tested do not represent a random sample of the industry. There also may be evidence of variability within the source category population. 
</t>
        </r>
        <r>
          <rPr>
            <b/>
            <sz val="9"/>
            <color indexed="81"/>
            <rFont val="Tahoma"/>
            <family val="2"/>
          </rPr>
          <t>U</t>
        </r>
        <r>
          <rPr>
            <sz val="9"/>
            <color indexed="81"/>
            <rFont val="Tahoma"/>
            <family val="2"/>
          </rPr>
          <t xml:space="preserve"> = Unrated (Only used in the EPA’s Locating and Estimating (L&amp;E) documents). Emission factor is developed from source tests which have not been thoroughly evaluated, research papers, modeling data, or other sources that may lack supporting documentation. The data are not necessarily "poor," but there is not enough information to rate the factors according to the rating protocol. "U" ratings are commonly found in L&amp;E documents and FIRE rather than in AP 42. 
Reference: https://cfpub.epa.gov/webfire/fire/view/glossary.html#ratings</t>
        </r>
        <r>
          <rPr>
            <b/>
            <sz val="9"/>
            <color indexed="81"/>
            <rFont val="Tahoma"/>
            <family val="2"/>
          </rPr>
          <t xml:space="preserve">
</t>
        </r>
        <r>
          <rPr>
            <sz val="9"/>
            <color indexed="81"/>
            <rFont val="Tahoma"/>
            <family val="2"/>
          </rPr>
          <t xml:space="preserve">
</t>
        </r>
      </text>
    </comment>
    <comment ref="G258" authorId="0" shapeId="0" xr:uid="{00000000-0006-0000-0000-000056000000}">
      <text>
        <r>
          <rPr>
            <b/>
            <sz val="9"/>
            <color indexed="81"/>
            <rFont val="Tahoma"/>
            <family val="2"/>
          </rPr>
          <t>Knapp, Stacy R:</t>
        </r>
        <r>
          <rPr>
            <sz val="9"/>
            <color indexed="81"/>
            <rFont val="Tahoma"/>
            <family val="2"/>
          </rPr>
          <t xml:space="preserve">
See pg. A-2 of b01s05.pdf for equation
https://www3.epa.gov/ttnchie1/ap42/ch01/bgdocs/b01s05.pdf
lb pollutant/10^3 gal propane = (lb pollutant/10^6 ft^3 natural gas) / (1031 Btu/ft3) *  (90.5 x 10^6 Btu/10^3 gal)</t>
        </r>
      </text>
    </comment>
    <comment ref="G259" authorId="0" shapeId="0" xr:uid="{00000000-0006-0000-0000-000057000000}">
      <text>
        <r>
          <rPr>
            <b/>
            <sz val="9"/>
            <color indexed="81"/>
            <rFont val="Tahoma"/>
            <family val="2"/>
          </rPr>
          <t>Knapp, Stacy R:</t>
        </r>
        <r>
          <rPr>
            <sz val="9"/>
            <color indexed="81"/>
            <rFont val="Tahoma"/>
            <family val="2"/>
          </rPr>
          <t xml:space="preserve">
See pg. A-2 of b01s05.pdf for equation
https://www3.epa.gov/ttnchie1/ap42/ch01/bgdocs/b01s05.pdf
lb pollutant/10^3 gal propane = (lb pollutant/10^6 ft^3 natural gas) / (1031 Btu/ft3) *  (90.5 x 10^6 Btu/10^3 gal)</t>
        </r>
      </text>
    </comment>
    <comment ref="G260" authorId="0" shapeId="0" xr:uid="{00000000-0006-0000-0000-000058000000}">
      <text>
        <r>
          <rPr>
            <b/>
            <sz val="9"/>
            <color indexed="81"/>
            <rFont val="Tahoma"/>
            <family val="2"/>
          </rPr>
          <t>Knapp, Stacy R:</t>
        </r>
        <r>
          <rPr>
            <sz val="9"/>
            <color indexed="81"/>
            <rFont val="Tahoma"/>
            <family val="2"/>
          </rPr>
          <t xml:space="preserve">
See pg. A-2 of b01s05.pdf for equation
https://www3.epa.gov/ttnchie1/ap42/ch01/bgdocs/b01s05.pdf
lb pollutant/10^3 gal propane = (lb pollutant/10^6 ft^3 natural gas) / (1031 Btu/ft3) *  (90.5 x 10^6 Btu/10^3 gal)</t>
        </r>
      </text>
    </comment>
    <comment ref="G261" authorId="0" shapeId="0" xr:uid="{00000000-0006-0000-0000-000059000000}">
      <text>
        <r>
          <rPr>
            <b/>
            <sz val="9"/>
            <color indexed="81"/>
            <rFont val="Tahoma"/>
            <family val="2"/>
          </rPr>
          <t>Knapp, Stacy R:</t>
        </r>
        <r>
          <rPr>
            <sz val="9"/>
            <color indexed="81"/>
            <rFont val="Tahoma"/>
            <family val="2"/>
          </rPr>
          <t xml:space="preserve">
See pg. A-2 of b01s05.pdf for equation
https://www3.epa.gov/ttnchie1/ap42/ch01/bgdocs/b01s05.pdf
lb pollutant/10^3 gal propane = (lb pollutant/10^6 ft^3 natural gas) / (1031 Btu/ft3) *  (90.5 x 10^6 Btu/10^3 gal)</t>
        </r>
      </text>
    </comment>
    <comment ref="G262" authorId="0" shapeId="0" xr:uid="{00000000-0006-0000-0000-00005A000000}">
      <text>
        <r>
          <rPr>
            <b/>
            <sz val="9"/>
            <color indexed="81"/>
            <rFont val="Tahoma"/>
            <family val="2"/>
          </rPr>
          <t>Knapp, Stacy R:</t>
        </r>
        <r>
          <rPr>
            <sz val="9"/>
            <color indexed="81"/>
            <rFont val="Tahoma"/>
            <family val="2"/>
          </rPr>
          <t xml:space="preserve">
See pg. A-2 of b01s05.pdf for equation
https://www3.epa.gov/ttnchie1/ap42/ch01/bgdocs/b01s05.pdf
lb pollutant/10^3 gal propane = (lb pollutant/10^6 ft^3 natural gas) / (1031 Btu/ft3) *  (90.5 x 10^6 Btu/10^3 gal)</t>
        </r>
      </text>
    </comment>
    <comment ref="G263" authorId="0" shapeId="0" xr:uid="{00000000-0006-0000-0000-00005B000000}">
      <text>
        <r>
          <rPr>
            <b/>
            <sz val="9"/>
            <color indexed="81"/>
            <rFont val="Tahoma"/>
            <family val="2"/>
          </rPr>
          <t>Knapp, Stacy R:</t>
        </r>
        <r>
          <rPr>
            <sz val="9"/>
            <color indexed="81"/>
            <rFont val="Tahoma"/>
            <family val="2"/>
          </rPr>
          <t xml:space="preserve">
See pg. A-2 of b01s05.pdf for equation
https://www3.epa.gov/ttnchie1/ap42/ch01/bgdocs/b01s05.pdf
lb pollutant/10^3 gal propane = (lb pollutant/10^6 ft^3 natural gas) / (1031 Btu/ft3) *  (90.5 x 10^6 Btu/10^3 gal)</t>
        </r>
      </text>
    </comment>
    <comment ref="G264" authorId="0" shapeId="0" xr:uid="{00000000-0006-0000-0000-00005C000000}">
      <text>
        <r>
          <rPr>
            <b/>
            <sz val="9"/>
            <color indexed="81"/>
            <rFont val="Tahoma"/>
            <family val="2"/>
          </rPr>
          <t>Knapp, Stacy R:</t>
        </r>
        <r>
          <rPr>
            <sz val="9"/>
            <color indexed="81"/>
            <rFont val="Tahoma"/>
            <family val="2"/>
          </rPr>
          <t xml:space="preserve">
See pg. A-2 of b01s05.pdf for equation
https://www3.epa.gov/ttnchie1/ap42/ch01/bgdocs/b01s05.pdf
lb pollutant/10^3 gal propane = (lb pollutant/10^6 ft^3 natural gas) / (1031 Btu/ft3) *  (90.5 x 10^6 Btu/10^3 gal)</t>
        </r>
      </text>
    </comment>
    <comment ref="G265" authorId="0" shapeId="0" xr:uid="{00000000-0006-0000-0000-00005D000000}">
      <text>
        <r>
          <rPr>
            <b/>
            <sz val="9"/>
            <color indexed="81"/>
            <rFont val="Tahoma"/>
            <family val="2"/>
          </rPr>
          <t>Knapp, Stacy R:</t>
        </r>
        <r>
          <rPr>
            <sz val="9"/>
            <color indexed="81"/>
            <rFont val="Tahoma"/>
            <family val="2"/>
          </rPr>
          <t xml:space="preserve">
See pg. A-2 of b01s05.pdf for equation
https://www3.epa.gov/ttnchie1/ap42/ch01/bgdocs/b01s05.pdf
lb pollutant/10^3 gal propane = (lb pollutant/10^6 ft^3 natural gas) / (1031 Btu/ft3) *  (90.5 x 10^6 Btu/10^3 gal)</t>
        </r>
      </text>
    </comment>
    <comment ref="G266" authorId="0" shapeId="0" xr:uid="{00000000-0006-0000-0000-00005E000000}">
      <text>
        <r>
          <rPr>
            <b/>
            <sz val="9"/>
            <color indexed="81"/>
            <rFont val="Tahoma"/>
            <family val="2"/>
          </rPr>
          <t>Knapp, Stacy R:</t>
        </r>
        <r>
          <rPr>
            <sz val="9"/>
            <color indexed="81"/>
            <rFont val="Tahoma"/>
            <family val="2"/>
          </rPr>
          <t xml:space="preserve">
See pg. A-2 of b01s05.pdf for equation
https://www3.epa.gov/ttnchie1/ap42/ch01/bgdocs/b01s05.pdf
lb pollutant/10^3 gal propane = (lb pollutant/10^6 ft^3 natural gas) / (1031 Btu/ft3) *  (90.5 x 10^6 Btu/10^3 gal)</t>
        </r>
      </text>
    </comment>
    <comment ref="G268" authorId="0" shapeId="0" xr:uid="{00000000-0006-0000-0000-00005F000000}">
      <text>
        <r>
          <rPr>
            <b/>
            <sz val="9"/>
            <color indexed="81"/>
            <rFont val="Tahoma"/>
            <family val="2"/>
          </rPr>
          <t>Knapp, Stacy R:</t>
        </r>
        <r>
          <rPr>
            <sz val="9"/>
            <color indexed="81"/>
            <rFont val="Tahoma"/>
            <family val="2"/>
          </rPr>
          <t xml:space="preserve">
See pg. A-2 of b01s05.pdf for equation
https://www3.epa.gov/ttnchie1/ap42/ch01/bgdocs/b01s05.pdf
lb pollutant/10^3 gal propane = (lb pollutant/10^6 ft^3 natural gas) / (1031 Btu/ft3) *  (90.5 x 10^6 Btu/10^3 gal)</t>
        </r>
      </text>
    </comment>
    <comment ref="G269" authorId="0" shapeId="0" xr:uid="{00000000-0006-0000-0000-000060000000}">
      <text>
        <r>
          <rPr>
            <b/>
            <sz val="9"/>
            <color indexed="81"/>
            <rFont val="Tahoma"/>
            <family val="2"/>
          </rPr>
          <t>Knapp, Stacy R:</t>
        </r>
        <r>
          <rPr>
            <sz val="9"/>
            <color indexed="81"/>
            <rFont val="Tahoma"/>
            <family val="2"/>
          </rPr>
          <t xml:space="preserve">
See pg. A-2 of b01s05.pdf for equation
https://www3.epa.gov/ttnchie1/ap42/ch01/bgdocs/b01s05.pdf
lb pollutant/10^3 gal propane = (lb pollutant/10^6 ft^3 natural gas) / (1031 Btu/ft3) *  (90.5 x 10^6 Btu/10^3 gal)</t>
        </r>
      </text>
    </comment>
    <comment ref="G270" authorId="0" shapeId="0" xr:uid="{00000000-0006-0000-0000-000061000000}">
      <text>
        <r>
          <rPr>
            <b/>
            <sz val="9"/>
            <color indexed="81"/>
            <rFont val="Tahoma"/>
            <family val="2"/>
          </rPr>
          <t>Knapp, Stacy R:</t>
        </r>
        <r>
          <rPr>
            <sz val="9"/>
            <color indexed="81"/>
            <rFont val="Tahoma"/>
            <family val="2"/>
          </rPr>
          <t xml:space="preserve">
See pg. A-2 of b01s05.pdf for equation
https://www3.epa.gov/ttnchie1/ap42/ch01/bgdocs/b01s05.pdf
lb pollutant/10^3 gal propane = (lb pollutant/10^6 ft^3 natural gas) / (1031 Btu/ft3) *  (90.5 x 10^6 Btu/10^3 gal)</t>
        </r>
      </text>
    </comment>
    <comment ref="G271" authorId="0" shapeId="0" xr:uid="{00000000-0006-0000-0000-000062000000}">
      <text>
        <r>
          <rPr>
            <b/>
            <sz val="9"/>
            <color indexed="81"/>
            <rFont val="Tahoma"/>
            <family val="2"/>
          </rPr>
          <t>Knapp, Stacy R:</t>
        </r>
        <r>
          <rPr>
            <sz val="9"/>
            <color indexed="81"/>
            <rFont val="Tahoma"/>
            <family val="2"/>
          </rPr>
          <t xml:space="preserve">
See pg. A-2 of b01s05.pdf for equation
https://www3.epa.gov/ttnchie1/ap42/ch01/bgdocs/b01s05.pdf
lb pollutant/10^3 gal propane = (lb pollutant/10^6 ft^3 natural gas) / (1031 Btu/ft3) *  (90.5 x 10^6 Btu/10^3 gal)</t>
        </r>
      </text>
    </comment>
    <comment ref="G272" authorId="0" shapeId="0" xr:uid="{00000000-0006-0000-0000-000063000000}">
      <text>
        <r>
          <rPr>
            <b/>
            <sz val="9"/>
            <color indexed="81"/>
            <rFont val="Tahoma"/>
            <family val="2"/>
          </rPr>
          <t>Knapp, Stacy R:</t>
        </r>
        <r>
          <rPr>
            <sz val="9"/>
            <color indexed="81"/>
            <rFont val="Tahoma"/>
            <family val="2"/>
          </rPr>
          <t xml:space="preserve">
See pg. A-2 of b01s05.pdf for equation
https://www3.epa.gov/ttnchie1/ap42/ch01/bgdocs/b01s05.pdf
lb pollutant/10^3 gal propane = (lb pollutant/10^6 ft^3 natural gas) / (1031 Btu/ft3) *  (90.5 x 10^6 Btu/10^3 gal)</t>
        </r>
      </text>
    </comment>
    <comment ref="B274" authorId="0" shapeId="0" xr:uid="{00000000-0006-0000-0000-000064000000}">
      <text>
        <r>
          <rPr>
            <b/>
            <sz val="9"/>
            <color indexed="81"/>
            <rFont val="Tahoma"/>
            <family val="2"/>
          </rPr>
          <t>Knapp, Stacy R:</t>
        </r>
        <r>
          <rPr>
            <sz val="9"/>
            <color indexed="81"/>
            <rFont val="Tahoma"/>
            <family val="2"/>
          </rPr>
          <t xml:space="preserve">
Same as natural gas (different for engines vs. boilers). 
**Unit conversion includes Btu differences = see calculation formula**
Example SCCs:
40201004
10500210
39001099
10101002
10201002
10301002
10301003
39901001</t>
        </r>
      </text>
    </comment>
    <comment ref="D277" authorId="0" shapeId="0" xr:uid="{00000000-0006-0000-0000-000065000000}">
      <text>
        <r>
          <rPr>
            <b/>
            <sz val="9"/>
            <color indexed="81"/>
            <rFont val="Tahoma"/>
            <family val="2"/>
          </rPr>
          <t>Knapp, Stacy R:</t>
        </r>
        <r>
          <rPr>
            <sz val="9"/>
            <color indexed="81"/>
            <rFont val="Tahoma"/>
            <family val="2"/>
          </rPr>
          <t xml:space="preserve">
From: https://www3.epa.gov/ttnchie1/conference/ei12/area/haneke.pdf
"Liquefied Petroleum Gas (LPG) LPG emissions are considered to be similar to natural gas. Most of the emission factors were obtained from Section 1.5 in AP-42. PM10, PM2.5 (condensable and filterable) and VOC emission factors are the same as those for natural gas; NOx emissions are approximately 50 percent higher than those for natural gas. The SO2 emission factor is 0.10(S) lb/10^3 gallon of fuel combusted. Based on prior discussions with EPA, a national sulfur fuel content for LPG of 0.54 grains/100 ft3  was assigned. Table 2 presents the selected emission factors for residential LPG combustion. Whenever natural gas emission factors were used it was necessary to convert them from lb/ft^3 10^6 to lb/10^3 gallons."</t>
        </r>
      </text>
    </comment>
    <comment ref="E277" authorId="0" shapeId="0" xr:uid="{00000000-0006-0000-0000-000066000000}">
      <text>
        <r>
          <rPr>
            <b/>
            <sz val="9"/>
            <color indexed="81"/>
            <rFont val="Tahoma"/>
            <family val="2"/>
          </rPr>
          <t xml:space="preserve">For AP-42 quality:
A </t>
        </r>
        <r>
          <rPr>
            <sz val="9"/>
            <color indexed="81"/>
            <rFont val="Tahoma"/>
            <family val="2"/>
          </rPr>
          <t xml:space="preserve">= Excellent. Emission factor is developed primarily from A- and B-rated source test data taken from many randomly chosen facilities in the industry population. The source category population is sufficiently specific to minimize variability. 
</t>
        </r>
        <r>
          <rPr>
            <b/>
            <sz val="9"/>
            <color indexed="81"/>
            <rFont val="Tahoma"/>
            <family val="2"/>
          </rPr>
          <t>B</t>
        </r>
        <r>
          <rPr>
            <sz val="9"/>
            <color indexed="81"/>
            <rFont val="Tahoma"/>
            <family val="2"/>
          </rPr>
          <t xml:space="preserve"> = Above average. Emission factor is developed primarily from A- or B-rated test data from a moderate number of facilities. Although no specific bias is evident, is not clear if the facilities tested represent a random sample of the industry. As with the A rating, the source category population is sufficiently specific to minimize variability. 
</t>
        </r>
        <r>
          <rPr>
            <b/>
            <sz val="9"/>
            <color indexed="81"/>
            <rFont val="Tahoma"/>
            <family val="2"/>
          </rPr>
          <t>C</t>
        </r>
        <r>
          <rPr>
            <sz val="9"/>
            <color indexed="81"/>
            <rFont val="Tahoma"/>
            <family val="2"/>
          </rPr>
          <t xml:space="preserve"> = Average. Emission factor is developed primarily from A-, B-, and C-rated test data from a reasonable number of facilities. Although no specific bias is evident, it is not clear if the facilities tested represent a random sample of the industry. As with the A rating, the source category population is sufficiently specific to minimize variability. 
</t>
        </r>
        <r>
          <rPr>
            <b/>
            <sz val="9"/>
            <color indexed="81"/>
            <rFont val="Tahoma"/>
            <family val="2"/>
          </rPr>
          <t>D</t>
        </r>
        <r>
          <rPr>
            <sz val="9"/>
            <color indexed="81"/>
            <rFont val="Tahoma"/>
            <family val="2"/>
          </rPr>
          <t xml:space="preserve"> = Below average. Emission factor is developed primarily from A-, B- and C-rated test data from a small number of facilities, and there may be reason to suspect that these facilities do not represent a random sample of the industry. There also may be evidence of variability within the source population. 
</t>
        </r>
        <r>
          <rPr>
            <b/>
            <sz val="9"/>
            <color indexed="81"/>
            <rFont val="Tahoma"/>
            <family val="2"/>
          </rPr>
          <t>E</t>
        </r>
        <r>
          <rPr>
            <sz val="9"/>
            <color indexed="81"/>
            <rFont val="Tahoma"/>
            <family val="2"/>
          </rPr>
          <t xml:space="preserve"> = Poor. Factor is developed from C- and D-rated test data from a very few number of facilities, and there may be reason to suspect that the facilities tested do not represent a random sample of the industry. There also may be evidence of variability within the source category population. 
</t>
        </r>
        <r>
          <rPr>
            <b/>
            <sz val="9"/>
            <color indexed="81"/>
            <rFont val="Tahoma"/>
            <family val="2"/>
          </rPr>
          <t>U</t>
        </r>
        <r>
          <rPr>
            <sz val="9"/>
            <color indexed="81"/>
            <rFont val="Tahoma"/>
            <family val="2"/>
          </rPr>
          <t xml:space="preserve"> = Unrated (Only used in the EPA’s Locating and Estimating (L&amp;E) documents). Emission factor is developed from source tests which have not been thoroughly evaluated, research papers, modeling data, or other sources that may lack supporting documentation. The data are not necessarily "poor," but there is not enough information to rate the factors according to the rating protocol. "U" ratings are commonly found in L&amp;E documents and FIRE rather than in AP 42. 
Reference: https://cfpub.epa.gov/webfire/fire/view/glossary.html#ratings</t>
        </r>
        <r>
          <rPr>
            <b/>
            <sz val="9"/>
            <color indexed="81"/>
            <rFont val="Tahoma"/>
            <family val="2"/>
          </rPr>
          <t xml:space="preserve">
</t>
        </r>
        <r>
          <rPr>
            <sz val="9"/>
            <color indexed="81"/>
            <rFont val="Tahoma"/>
            <family val="2"/>
          </rPr>
          <t xml:space="preserve">
</t>
        </r>
      </text>
    </comment>
    <comment ref="G278" authorId="0" shapeId="0" xr:uid="{00000000-0006-0000-0000-000067000000}">
      <text>
        <r>
          <rPr>
            <b/>
            <sz val="9"/>
            <color indexed="81"/>
            <rFont val="Tahoma"/>
            <family val="2"/>
          </rPr>
          <t>Knapp, Stacy R:</t>
        </r>
        <r>
          <rPr>
            <sz val="9"/>
            <color indexed="81"/>
            <rFont val="Tahoma"/>
            <family val="2"/>
          </rPr>
          <t xml:space="preserve">
See pg. A-2 of b01s05.pdf for equation
https://www3.epa.gov/ttnchie1/ap42/ch01/bgdocs/b01s05.pdf
lb pollutant/10^3 gal propane = (lb pollutant/10^6 ft^3 natural gas) / (1031 Btu/ft3) *  (90.5 x 10^6 Btu/10^3 gal)</t>
        </r>
      </text>
    </comment>
    <comment ref="G279" authorId="0" shapeId="0" xr:uid="{00000000-0006-0000-0000-000068000000}">
      <text>
        <r>
          <rPr>
            <b/>
            <sz val="9"/>
            <color indexed="81"/>
            <rFont val="Tahoma"/>
            <family val="2"/>
          </rPr>
          <t>Knapp, Stacy R:</t>
        </r>
        <r>
          <rPr>
            <sz val="9"/>
            <color indexed="81"/>
            <rFont val="Tahoma"/>
            <family val="2"/>
          </rPr>
          <t xml:space="preserve">
See pg. A-2 of b01s05.pdf for equation
https://www3.epa.gov/ttnchie1/ap42/ch01/bgdocs/b01s05.pdf
lb pollutant/10^3 gal propane = (lb pollutant/10^6 ft^3 natural gas) / (1031 Btu/ft3) *  (90.5 x 10^6 Btu/10^3 gal)</t>
        </r>
      </text>
    </comment>
    <comment ref="G280" authorId="0" shapeId="0" xr:uid="{00000000-0006-0000-0000-000069000000}">
      <text>
        <r>
          <rPr>
            <b/>
            <sz val="9"/>
            <color indexed="81"/>
            <rFont val="Tahoma"/>
            <family val="2"/>
          </rPr>
          <t>Knapp, Stacy R:</t>
        </r>
        <r>
          <rPr>
            <sz val="9"/>
            <color indexed="81"/>
            <rFont val="Tahoma"/>
            <family val="2"/>
          </rPr>
          <t xml:space="preserve">
See pg. A-2 of b01s05.pdf for equation
https://www3.epa.gov/ttnchie1/ap42/ch01/bgdocs/b01s05.pdf
lb pollutant/10^3 gal propane = (lb pollutant/10^6 ft^3 natural gas) / (1031 Btu/ft3) *  (90.5 x 10^6 Btu/10^3 gal)</t>
        </r>
      </text>
    </comment>
    <comment ref="G281" authorId="0" shapeId="0" xr:uid="{00000000-0006-0000-0000-00006A000000}">
      <text>
        <r>
          <rPr>
            <b/>
            <sz val="9"/>
            <color indexed="81"/>
            <rFont val="Tahoma"/>
            <family val="2"/>
          </rPr>
          <t>Knapp, Stacy R:</t>
        </r>
        <r>
          <rPr>
            <sz val="9"/>
            <color indexed="81"/>
            <rFont val="Tahoma"/>
            <family val="2"/>
          </rPr>
          <t xml:space="preserve">
See pg. A-2 of b01s05.pdf for equation
https://www3.epa.gov/ttnchie1/ap42/ch01/bgdocs/b01s05.pdf
lb pollutant/10^3 gal propane = (lb pollutant/10^6 ft^3 natural gas) / (1031 Btu/ft3) *  (90.5 x 10^6 Btu/10^3 gal)</t>
        </r>
      </text>
    </comment>
    <comment ref="G282" authorId="0" shapeId="0" xr:uid="{00000000-0006-0000-0000-00006B000000}">
      <text>
        <r>
          <rPr>
            <b/>
            <sz val="9"/>
            <color indexed="81"/>
            <rFont val="Tahoma"/>
            <family val="2"/>
          </rPr>
          <t>Knapp, Stacy R:</t>
        </r>
        <r>
          <rPr>
            <sz val="9"/>
            <color indexed="81"/>
            <rFont val="Tahoma"/>
            <family val="2"/>
          </rPr>
          <t xml:space="preserve">
See pg. A-2 of b01s05.pdf for equation
https://www3.epa.gov/ttnchie1/ap42/ch01/bgdocs/b01s05.pdf
lb pollutant/10^3 gal propane = (lb pollutant/10^6 ft^3 natural gas) / (1031 Btu/ft3) *  (90.5 x 10^6 Btu/10^3 gal)</t>
        </r>
      </text>
    </comment>
    <comment ref="G283" authorId="0" shapeId="0" xr:uid="{00000000-0006-0000-0000-00006C000000}">
      <text>
        <r>
          <rPr>
            <b/>
            <sz val="9"/>
            <color indexed="81"/>
            <rFont val="Tahoma"/>
            <family val="2"/>
          </rPr>
          <t>Knapp, Stacy R:</t>
        </r>
        <r>
          <rPr>
            <sz val="9"/>
            <color indexed="81"/>
            <rFont val="Tahoma"/>
            <family val="2"/>
          </rPr>
          <t xml:space="preserve">
See pg. A-2 of b01s05.pdf for equation
https://www3.epa.gov/ttnchie1/ap42/ch01/bgdocs/b01s05.pdf
lb pollutant/10^3 gal propane = (lb pollutant/10^6 ft^3 natural gas) / (1031 Btu/ft3) *  (90.5 x 10^6 Btu/10^3 gal)</t>
        </r>
      </text>
    </comment>
    <comment ref="G284" authorId="0" shapeId="0" xr:uid="{00000000-0006-0000-0000-00006D000000}">
      <text>
        <r>
          <rPr>
            <b/>
            <sz val="9"/>
            <color indexed="81"/>
            <rFont val="Tahoma"/>
            <family val="2"/>
          </rPr>
          <t>Knapp, Stacy R:</t>
        </r>
        <r>
          <rPr>
            <sz val="9"/>
            <color indexed="81"/>
            <rFont val="Tahoma"/>
            <family val="2"/>
          </rPr>
          <t xml:space="preserve">
See pg. A-2 of b01s05.pdf for equation
https://www3.epa.gov/ttnchie1/ap42/ch01/bgdocs/b01s05.pdf
lb pollutant/10^3 gal propane = (lb pollutant/10^6 ft^3 natural gas) / (1031 Btu/ft3) *  (90.5 x 10^6 Btu/10^3 gal)</t>
        </r>
      </text>
    </comment>
    <comment ref="G285" authorId="0" shapeId="0" xr:uid="{00000000-0006-0000-0000-00006E000000}">
      <text>
        <r>
          <rPr>
            <b/>
            <sz val="9"/>
            <color indexed="81"/>
            <rFont val="Tahoma"/>
            <family val="2"/>
          </rPr>
          <t>Knapp, Stacy R:</t>
        </r>
        <r>
          <rPr>
            <sz val="9"/>
            <color indexed="81"/>
            <rFont val="Tahoma"/>
            <family val="2"/>
          </rPr>
          <t xml:space="preserve">
See pg. A-2 of b01s05.pdf for equation
https://www3.epa.gov/ttnchie1/ap42/ch01/bgdocs/b01s05.pdf
lb pollutant/10^3 gal propane = (lb pollutant/10^6 ft^3 natural gas) / (1031 Btu/ft3) *  (90.5 x 10^6 Btu/10^3 gal)</t>
        </r>
      </text>
    </comment>
    <comment ref="G286" authorId="0" shapeId="0" xr:uid="{00000000-0006-0000-0000-00006F000000}">
      <text>
        <r>
          <rPr>
            <b/>
            <sz val="9"/>
            <color indexed="81"/>
            <rFont val="Tahoma"/>
            <family val="2"/>
          </rPr>
          <t>Knapp, Stacy R:</t>
        </r>
        <r>
          <rPr>
            <sz val="9"/>
            <color indexed="81"/>
            <rFont val="Tahoma"/>
            <family val="2"/>
          </rPr>
          <t xml:space="preserve">
See pg. A-2 of b01s05.pdf for equation
https://www3.epa.gov/ttnchie1/ap42/ch01/bgdocs/b01s05.pdf
lb pollutant/10^3 gal propane = (lb pollutant/10^6 ft^3 natural gas) / (1031 Btu/ft3) *  (90.5 x 10^6 Btu/10^3 gal)</t>
        </r>
      </text>
    </comment>
    <comment ref="G288" authorId="0" shapeId="0" xr:uid="{00000000-0006-0000-0000-000070000000}">
      <text>
        <r>
          <rPr>
            <b/>
            <sz val="9"/>
            <color indexed="81"/>
            <rFont val="Tahoma"/>
            <family val="2"/>
          </rPr>
          <t>Knapp, Stacy R:</t>
        </r>
        <r>
          <rPr>
            <sz val="9"/>
            <color indexed="81"/>
            <rFont val="Tahoma"/>
            <family val="2"/>
          </rPr>
          <t xml:space="preserve">
See pg. A-2 of b01s05.pdf for equation
https://www3.epa.gov/ttnchie1/ap42/ch01/bgdocs/b01s05.pdf
lb pollutant/10^3 gal propane = (lb pollutant/10^6 ft^3 natural gas) / (1031 Btu/ft3) *  (90.5 x 10^6 Btu/10^3 gal)</t>
        </r>
      </text>
    </comment>
    <comment ref="G289" authorId="0" shapeId="0" xr:uid="{00000000-0006-0000-0000-000071000000}">
      <text>
        <r>
          <rPr>
            <b/>
            <sz val="9"/>
            <color indexed="81"/>
            <rFont val="Tahoma"/>
            <family val="2"/>
          </rPr>
          <t>Knapp, Stacy R:</t>
        </r>
        <r>
          <rPr>
            <sz val="9"/>
            <color indexed="81"/>
            <rFont val="Tahoma"/>
            <family val="2"/>
          </rPr>
          <t xml:space="preserve">
See pg. A-2 of b01s05.pdf for equation
https://www3.epa.gov/ttnchie1/ap42/ch01/bgdocs/b01s05.pdf
lb pollutant/10^3 gal propane = (lb pollutant/10^6 ft^3 natural gas) / (1031 Btu/ft3) *  (90.5 x 10^6 Btu/10^3 gal)</t>
        </r>
      </text>
    </comment>
    <comment ref="G290" authorId="0" shapeId="0" xr:uid="{00000000-0006-0000-0000-000072000000}">
      <text>
        <r>
          <rPr>
            <b/>
            <sz val="9"/>
            <color indexed="81"/>
            <rFont val="Tahoma"/>
            <family val="2"/>
          </rPr>
          <t>Knapp, Stacy R:</t>
        </r>
        <r>
          <rPr>
            <sz val="9"/>
            <color indexed="81"/>
            <rFont val="Tahoma"/>
            <family val="2"/>
          </rPr>
          <t xml:space="preserve">
See pg. A-2 of b01s05.pdf for equation
https://www3.epa.gov/ttnchie1/ap42/ch01/bgdocs/b01s05.pdf
lb pollutant/10^3 gal propane = (lb pollutant/10^6 ft^3 natural gas) / (1031 Btu/ft3) *  (90.5 x 10^6 Btu/10^3 gal)</t>
        </r>
      </text>
    </comment>
    <comment ref="G291" authorId="0" shapeId="0" xr:uid="{00000000-0006-0000-0000-000073000000}">
      <text>
        <r>
          <rPr>
            <b/>
            <sz val="9"/>
            <color indexed="81"/>
            <rFont val="Tahoma"/>
            <family val="2"/>
          </rPr>
          <t>Knapp, Stacy R:</t>
        </r>
        <r>
          <rPr>
            <sz val="9"/>
            <color indexed="81"/>
            <rFont val="Tahoma"/>
            <family val="2"/>
          </rPr>
          <t xml:space="preserve">
See pg. A-2 of b01s05.pdf for equation
https://www3.epa.gov/ttnchie1/ap42/ch01/bgdocs/b01s05.pdf
lb pollutant/10^3 gal propane = (lb pollutant/10^6 ft^3 natural gas) / (1031 Btu/ft3) *  (90.5 x 10^6 Btu/10^3 gal)</t>
        </r>
      </text>
    </comment>
    <comment ref="G292" authorId="0" shapeId="0" xr:uid="{00000000-0006-0000-0000-000074000000}">
      <text>
        <r>
          <rPr>
            <b/>
            <sz val="9"/>
            <color indexed="81"/>
            <rFont val="Tahoma"/>
            <family val="2"/>
          </rPr>
          <t>Knapp, Stacy R:</t>
        </r>
        <r>
          <rPr>
            <sz val="9"/>
            <color indexed="81"/>
            <rFont val="Tahoma"/>
            <family val="2"/>
          </rPr>
          <t xml:space="preserve">
See pg. A-2 of b01s05.pdf for equation
https://www3.epa.gov/ttnchie1/ap42/ch01/bgdocs/b01s05.pdf
lb pollutant/10^3 gal propane = (lb pollutant/10^6 ft^3 natural gas) / (1031 Btu/ft3) *  (90.5 x 10^6 Btu/10^3 gal)</t>
        </r>
      </text>
    </comment>
    <comment ref="B294" authorId="0" shapeId="0" xr:uid="{8E7B6A4C-6BF5-42A8-8E6F-DD90A634096B}">
      <text>
        <r>
          <rPr>
            <b/>
            <sz val="9"/>
            <color indexed="81"/>
            <rFont val="Tahoma"/>
            <family val="2"/>
          </rPr>
          <t>Knapp, Stacy R:</t>
        </r>
        <r>
          <rPr>
            <sz val="9"/>
            <color indexed="81"/>
            <rFont val="Tahoma"/>
            <family val="2"/>
          </rPr>
          <t xml:space="preserve">
SCC 30700105</t>
        </r>
      </text>
    </comment>
    <comment ref="E297" authorId="0" shapeId="0" xr:uid="{1D0AF434-AFED-49F8-8CC2-18491FC3CCBB}">
      <text>
        <r>
          <rPr>
            <b/>
            <sz val="9"/>
            <color indexed="81"/>
            <rFont val="Tahoma"/>
            <family val="2"/>
          </rPr>
          <t xml:space="preserve">For AP-42 quality:
A </t>
        </r>
        <r>
          <rPr>
            <sz val="9"/>
            <color indexed="81"/>
            <rFont val="Tahoma"/>
            <family val="2"/>
          </rPr>
          <t xml:space="preserve">= Excellent. Emission factor is developed primarily from A- and B-rated source test data taken from many randomly chosen facilities in the industry population. The source category population is sufficiently specific to minimize variability. 
</t>
        </r>
        <r>
          <rPr>
            <b/>
            <sz val="9"/>
            <color indexed="81"/>
            <rFont val="Tahoma"/>
            <family val="2"/>
          </rPr>
          <t>B</t>
        </r>
        <r>
          <rPr>
            <sz val="9"/>
            <color indexed="81"/>
            <rFont val="Tahoma"/>
            <family val="2"/>
          </rPr>
          <t xml:space="preserve"> = Above average. Emission factor is developed primarily from A- or B-rated test data from a moderate number of facilities. Although no specific bias is evident, is not clear if the facilities tested represent a random sample of the industry. As with the A rating, the source category population is sufficiently specific to minimize variability. 
</t>
        </r>
        <r>
          <rPr>
            <b/>
            <sz val="9"/>
            <color indexed="81"/>
            <rFont val="Tahoma"/>
            <family val="2"/>
          </rPr>
          <t>C</t>
        </r>
        <r>
          <rPr>
            <sz val="9"/>
            <color indexed="81"/>
            <rFont val="Tahoma"/>
            <family val="2"/>
          </rPr>
          <t xml:space="preserve"> = Average. Emission factor is developed primarily from A-, B-, and C-rated test data from a reasonable number of facilities. Although no specific bias is evident, it is not clear if the facilities tested represent a random sample of the industry. As with the A rating, the source category population is sufficiently specific to minimize variability. 
</t>
        </r>
        <r>
          <rPr>
            <b/>
            <sz val="9"/>
            <color indexed="81"/>
            <rFont val="Tahoma"/>
            <family val="2"/>
          </rPr>
          <t>D</t>
        </r>
        <r>
          <rPr>
            <sz val="9"/>
            <color indexed="81"/>
            <rFont val="Tahoma"/>
            <family val="2"/>
          </rPr>
          <t xml:space="preserve"> = Below average. Emission factor is developed primarily from A-, B- and C-rated test data from a small number of facilities, and there may be reason to suspect that these facilities do not represent a random sample of the industry. There also may be evidence of variability within the source population. 
</t>
        </r>
        <r>
          <rPr>
            <b/>
            <sz val="9"/>
            <color indexed="81"/>
            <rFont val="Tahoma"/>
            <family val="2"/>
          </rPr>
          <t>E</t>
        </r>
        <r>
          <rPr>
            <sz val="9"/>
            <color indexed="81"/>
            <rFont val="Tahoma"/>
            <family val="2"/>
          </rPr>
          <t xml:space="preserve"> = Poor. Factor is developed from C- and D-rated test data from a very few number of facilities, and there may be reason to suspect that the facilities tested do not represent a random sample of the industry. There also may be evidence of variability within the source category population. 
</t>
        </r>
        <r>
          <rPr>
            <b/>
            <sz val="9"/>
            <color indexed="81"/>
            <rFont val="Tahoma"/>
            <family val="2"/>
          </rPr>
          <t>U</t>
        </r>
        <r>
          <rPr>
            <sz val="9"/>
            <color indexed="81"/>
            <rFont val="Tahoma"/>
            <family val="2"/>
          </rPr>
          <t xml:space="preserve"> = Unrated (Only used in the EPA’s Locating and Estimating (L&amp;E) documents). Emission factor is developed from source tests which have not been thoroughly evaluated, research papers, modeling data, or other sources that may lack supporting documentation. The data are not necessarily "poor," but there is not enough information to rate the factors according to the rating protocol. "U" ratings are commonly found in L&amp;E documents and FIRE rather than in AP 42. 
Reference: https://cfpub.epa.gov/webfire/fire/view/glossary.html#ratings</t>
        </r>
        <r>
          <rPr>
            <b/>
            <sz val="9"/>
            <color indexed="81"/>
            <rFont val="Tahoma"/>
            <family val="2"/>
          </rPr>
          <t xml:space="preserve">
</t>
        </r>
        <r>
          <rPr>
            <sz val="9"/>
            <color indexed="81"/>
            <rFont val="Tahoma"/>
            <family val="2"/>
          </rPr>
          <t xml:space="preserve">
</t>
        </r>
      </text>
    </comment>
    <comment ref="F298" authorId="0" shapeId="0" xr:uid="{E83AF4AA-A9ED-4781-9EAE-75D7B10E5EFC}">
      <text>
        <r>
          <rPr>
            <b/>
            <sz val="9"/>
            <color indexed="81"/>
            <rFont val="Tahoma"/>
            <family val="2"/>
          </rPr>
          <t>Knapp, Stacy R:</t>
        </r>
        <r>
          <rPr>
            <sz val="9"/>
            <color indexed="81"/>
            <rFont val="Tahoma"/>
            <family val="2"/>
          </rPr>
          <t xml:space="preserve">
lb/ton Black Liquor Solids</t>
        </r>
      </text>
    </comment>
    <comment ref="F299" authorId="0" shapeId="0" xr:uid="{17D52D17-C384-49FF-832B-2C133AD04A58}">
      <text>
        <r>
          <rPr>
            <b/>
            <sz val="9"/>
            <color indexed="81"/>
            <rFont val="Tahoma"/>
            <family val="2"/>
          </rPr>
          <t>Knapp, Stacy R:</t>
        </r>
        <r>
          <rPr>
            <sz val="9"/>
            <color indexed="81"/>
            <rFont val="Tahoma"/>
            <family val="2"/>
          </rPr>
          <t xml:space="preserve">
lb/ton Black Liquor Solids</t>
        </r>
      </text>
    </comment>
    <comment ref="F300" authorId="0" shapeId="0" xr:uid="{027C98C9-2421-4C9E-A75B-70146FFB337E}">
      <text>
        <r>
          <rPr>
            <b/>
            <sz val="9"/>
            <color indexed="81"/>
            <rFont val="Tahoma"/>
            <family val="2"/>
          </rPr>
          <t>Knapp, Stacy R:</t>
        </r>
        <r>
          <rPr>
            <sz val="9"/>
            <color indexed="81"/>
            <rFont val="Tahoma"/>
            <family val="2"/>
          </rPr>
          <t xml:space="preserve">
lb/ton Black Liquor Solids</t>
        </r>
      </text>
    </comment>
    <comment ref="F301" authorId="0" shapeId="0" xr:uid="{6956299C-F82D-4317-8AE3-E80877BE7685}">
      <text>
        <r>
          <rPr>
            <b/>
            <sz val="9"/>
            <color indexed="81"/>
            <rFont val="Tahoma"/>
            <family val="2"/>
          </rPr>
          <t>Knapp, Stacy R:</t>
        </r>
        <r>
          <rPr>
            <sz val="9"/>
            <color indexed="81"/>
            <rFont val="Tahoma"/>
            <family val="2"/>
          </rPr>
          <t xml:space="preserve">
lb/ton Black Liquor Solids</t>
        </r>
      </text>
    </comment>
    <comment ref="F302" authorId="0" shapeId="0" xr:uid="{33A4D077-5FD7-42B1-9BED-AAB96FA1FEFE}">
      <text>
        <r>
          <rPr>
            <b/>
            <sz val="9"/>
            <color indexed="81"/>
            <rFont val="Tahoma"/>
            <family val="2"/>
          </rPr>
          <t>Knapp, Stacy R:</t>
        </r>
        <r>
          <rPr>
            <sz val="9"/>
            <color indexed="81"/>
            <rFont val="Tahoma"/>
            <family val="2"/>
          </rPr>
          <t xml:space="preserve">
lb/ton Black Liquor Solids</t>
        </r>
      </text>
    </comment>
    <comment ref="F303" authorId="0" shapeId="0" xr:uid="{6170DC0D-D2A1-4419-AC82-7D5E4E5C3954}">
      <text>
        <r>
          <rPr>
            <b/>
            <sz val="9"/>
            <color indexed="81"/>
            <rFont val="Tahoma"/>
            <family val="2"/>
          </rPr>
          <t>Knapp, Stacy R:</t>
        </r>
        <r>
          <rPr>
            <sz val="9"/>
            <color indexed="81"/>
            <rFont val="Tahoma"/>
            <family val="2"/>
          </rPr>
          <t xml:space="preserve">
lb/ton Black Liquor Solids</t>
        </r>
      </text>
    </comment>
    <comment ref="E304" authorId="0" shapeId="0" xr:uid="{91C14675-7D65-4F10-9569-209250E9317E}">
      <text>
        <r>
          <rPr>
            <b/>
            <sz val="9"/>
            <color indexed="81"/>
            <rFont val="Tahoma"/>
            <family val="2"/>
          </rPr>
          <t>Knapp, Stacy R:</t>
        </r>
        <r>
          <rPr>
            <sz val="9"/>
            <color indexed="81"/>
            <rFont val="Tahoma"/>
            <family val="2"/>
          </rPr>
          <t xml:space="preserve">
No AP-42 EF for Chromium III</t>
        </r>
      </text>
    </comment>
    <comment ref="F304" authorId="0" shapeId="0" xr:uid="{BD963737-F72B-4DE6-A395-5EB2BF66065A}">
      <text>
        <r>
          <rPr>
            <b/>
            <sz val="9"/>
            <color indexed="81"/>
            <rFont val="Tahoma"/>
            <family val="2"/>
          </rPr>
          <t>Knapp, Stacy R:</t>
        </r>
        <r>
          <rPr>
            <sz val="9"/>
            <color indexed="81"/>
            <rFont val="Tahoma"/>
            <family val="2"/>
          </rPr>
          <t xml:space="preserve">
lb/ton Black Liquor Solids</t>
        </r>
      </text>
    </comment>
    <comment ref="F305" authorId="0" shapeId="0" xr:uid="{D06DEEDB-FA77-4D70-B2E4-C620E2EE6FF8}">
      <text>
        <r>
          <rPr>
            <b/>
            <sz val="9"/>
            <color indexed="81"/>
            <rFont val="Tahoma"/>
            <family val="2"/>
          </rPr>
          <t>Knapp, Stacy R:</t>
        </r>
        <r>
          <rPr>
            <sz val="9"/>
            <color indexed="81"/>
            <rFont val="Tahoma"/>
            <family val="2"/>
          </rPr>
          <t xml:space="preserve">
lb/ton Black Liquor Solids</t>
        </r>
      </text>
    </comment>
    <comment ref="F306" authorId="0" shapeId="0" xr:uid="{6EA92498-5E4A-4215-AC95-6ED52EF4D175}">
      <text>
        <r>
          <rPr>
            <b/>
            <sz val="9"/>
            <color indexed="81"/>
            <rFont val="Tahoma"/>
            <family val="2"/>
          </rPr>
          <t>Knapp, Stacy R:</t>
        </r>
        <r>
          <rPr>
            <sz val="9"/>
            <color indexed="81"/>
            <rFont val="Tahoma"/>
            <family val="2"/>
          </rPr>
          <t xml:space="preserve">
lb/ton Black Liquor Solids</t>
        </r>
      </text>
    </comment>
    <comment ref="B307" authorId="0" shapeId="0" xr:uid="{68A8C390-94B1-46D9-836F-8002C3F3B1AA}">
      <text>
        <r>
          <rPr>
            <b/>
            <sz val="9"/>
            <color indexed="81"/>
            <rFont val="Tahoma"/>
            <family val="2"/>
          </rPr>
          <t>Knapp, Stacy R:</t>
        </r>
        <r>
          <rPr>
            <sz val="9"/>
            <color indexed="81"/>
            <rFont val="Tahoma"/>
            <family val="2"/>
          </rPr>
          <t xml:space="preserve">
From AP-42
Includes:
Octachlorodibenzo-p-dioxins, total
Octachlorodibenzofurans, total
Pentachlorodibenzo-p-dioxins, total
1,2,3,7,8-Pentachlorodibenzofuran
2,3,4,7,8-Pentachlorodibenzofuran
Chlorodibenzo-p-dioxin, chlorodibenzofurans, total
Heptachlorodibenzo-p-dioxins, total
Heptachlorodibenzofurans, total
Hexachlorodibenzo-p-dioxins, total
Hexachlorodibenzofurans, total
Tetrachlorodibenzo-p-dioxins, total
Tetrachlorodibenzofurans, total
</t>
        </r>
      </text>
    </comment>
    <comment ref="F307" authorId="0" shapeId="0" xr:uid="{686B9095-81FC-44AA-932C-6D9BA11F2045}">
      <text>
        <r>
          <rPr>
            <b/>
            <sz val="9"/>
            <color indexed="81"/>
            <rFont val="Tahoma"/>
            <family val="2"/>
          </rPr>
          <t>Knapp, Stacy R:</t>
        </r>
        <r>
          <rPr>
            <sz val="9"/>
            <color indexed="81"/>
            <rFont val="Tahoma"/>
            <family val="2"/>
          </rPr>
          <t xml:space="preserve">
lb/ton Black Liquor Solids</t>
        </r>
      </text>
    </comment>
    <comment ref="F308" authorId="0" shapeId="0" xr:uid="{50A3E8E6-B64D-4589-A79E-7C18172AE392}">
      <text>
        <r>
          <rPr>
            <b/>
            <sz val="9"/>
            <color indexed="81"/>
            <rFont val="Tahoma"/>
            <family val="2"/>
          </rPr>
          <t>Knapp, Stacy R:</t>
        </r>
        <r>
          <rPr>
            <sz val="9"/>
            <color indexed="81"/>
            <rFont val="Tahoma"/>
            <family val="2"/>
          </rPr>
          <t xml:space="preserve">
lb/ton Black Liquor Solids</t>
        </r>
      </text>
    </comment>
    <comment ref="F309" authorId="0" shapeId="0" xr:uid="{300EEBCC-9C7B-4641-B68D-AA62740FFB4F}">
      <text>
        <r>
          <rPr>
            <b/>
            <sz val="9"/>
            <color indexed="81"/>
            <rFont val="Tahoma"/>
            <family val="2"/>
          </rPr>
          <t>Knapp, Stacy R:</t>
        </r>
        <r>
          <rPr>
            <sz val="9"/>
            <color indexed="81"/>
            <rFont val="Tahoma"/>
            <family val="2"/>
          </rPr>
          <t xml:space="preserve">
lb/ton Black Liquor Solids</t>
        </r>
      </text>
    </comment>
    <comment ref="F310" authorId="0" shapeId="0" xr:uid="{2E3460D5-F94D-4965-B837-D53CE34EACC9}">
      <text>
        <r>
          <rPr>
            <b/>
            <sz val="9"/>
            <color indexed="81"/>
            <rFont val="Tahoma"/>
            <family val="2"/>
          </rPr>
          <t>Knapp, Stacy R:</t>
        </r>
        <r>
          <rPr>
            <sz val="9"/>
            <color indexed="81"/>
            <rFont val="Tahoma"/>
            <family val="2"/>
          </rPr>
          <t xml:space="preserve">
lb/ton Black Liquor Solids</t>
        </r>
      </text>
    </comment>
    <comment ref="F311" authorId="0" shapeId="0" xr:uid="{8ADC8914-F821-46C2-9D4E-306DD8B7024D}">
      <text>
        <r>
          <rPr>
            <b/>
            <sz val="9"/>
            <color indexed="81"/>
            <rFont val="Tahoma"/>
            <family val="2"/>
          </rPr>
          <t>Knapp, Stacy R:</t>
        </r>
        <r>
          <rPr>
            <sz val="9"/>
            <color indexed="81"/>
            <rFont val="Tahoma"/>
            <family val="2"/>
          </rPr>
          <t xml:space="preserve">
lb/ton Black Liquor Solids</t>
        </r>
      </text>
    </comment>
    <comment ref="F312" authorId="0" shapeId="0" xr:uid="{B15B53D8-DDA0-42B9-984F-9C88D779F649}">
      <text>
        <r>
          <rPr>
            <b/>
            <sz val="9"/>
            <color indexed="81"/>
            <rFont val="Tahoma"/>
            <family val="2"/>
          </rPr>
          <t>Knapp, Stacy R:</t>
        </r>
        <r>
          <rPr>
            <sz val="9"/>
            <color indexed="81"/>
            <rFont val="Tahoma"/>
            <family val="2"/>
          </rPr>
          <t xml:space="preserve">
lb/ton Black Liquor Solids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Knapp, Stacy R</author>
  </authors>
  <commentList>
    <comment ref="C23" authorId="0" shapeId="0" xr:uid="{FA1C8396-38EC-4C9E-AE20-6BC7F93361CC}">
      <text>
        <r>
          <rPr>
            <b/>
            <sz val="9"/>
            <color indexed="81"/>
            <rFont val="Tahoma"/>
            <family val="2"/>
          </rPr>
          <t>Knapp, Stacy R:</t>
        </r>
        <r>
          <rPr>
            <sz val="9"/>
            <color indexed="81"/>
            <rFont val="Tahoma"/>
            <family val="2"/>
          </rPr>
          <t xml:space="preserve">
lb/ton Black Liquor Solids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<sst xmlns="http://schemas.openxmlformats.org/spreadsheetml/2006/main" count="1745" uniqueCount="162">
  <si>
    <t>Residual: includes #5 and #6 fuel oil</t>
  </si>
  <si>
    <t xml:space="preserve">HEAT CONTENT: 150,000 Btu/gallon = 150 MMBtu per 1000 gallon. </t>
  </si>
  <si>
    <t>Note: 150,000 Btu/gal = 150.0 MMBtu/1000 gallon</t>
  </si>
  <si>
    <t>Calculations</t>
  </si>
  <si>
    <t>HAP</t>
  </si>
  <si>
    <t>CAS</t>
  </si>
  <si>
    <t>Emission Factor</t>
  </si>
  <si>
    <t>Quality</t>
  </si>
  <si>
    <t>EF units</t>
  </si>
  <si>
    <t>Notes</t>
  </si>
  <si>
    <t>Based on SCC</t>
  </si>
  <si>
    <t>(factor, e.g., AP-42) *</t>
  </si>
  <si>
    <t xml:space="preserve">(heat content) = </t>
  </si>
  <si>
    <t>EF</t>
  </si>
  <si>
    <t>Acetaldehyde</t>
  </si>
  <si>
    <t>75-07-0</t>
  </si>
  <si>
    <t>lb/1000 gal</t>
  </si>
  <si>
    <t>Based on facility stack test</t>
  </si>
  <si>
    <t>Stack test</t>
  </si>
  <si>
    <t>lb/MMBtu</t>
  </si>
  <si>
    <t>MMBtu/1000 gal</t>
  </si>
  <si>
    <t>Acrolein</t>
  </si>
  <si>
    <t>107-02-8</t>
  </si>
  <si>
    <t>Arsenic</t>
  </si>
  <si>
    <t>7440-38-2</t>
  </si>
  <si>
    <t>C</t>
  </si>
  <si>
    <t>Uncontrolled (only AP-42 option)</t>
  </si>
  <si>
    <t>Benzene</t>
  </si>
  <si>
    <t>71-43-2</t>
  </si>
  <si>
    <t>Cadmium</t>
  </si>
  <si>
    <t>7440-43-9</t>
  </si>
  <si>
    <t>Chromium</t>
  </si>
  <si>
    <t>7440-47-3</t>
  </si>
  <si>
    <t>Uncontrolled (one other AP-42 option)</t>
  </si>
  <si>
    <t>Chromium III</t>
  </si>
  <si>
    <t>16065-83-1</t>
  </si>
  <si>
    <t>No AP-42, so based on EPA chromium augmentation profile for oil using chromium as base (chromium III = 82%; chromium VI = 18%)</t>
  </si>
  <si>
    <t>Chromium VI</t>
  </si>
  <si>
    <t>18540-29-9</t>
  </si>
  <si>
    <t>Cobalt</t>
  </si>
  <si>
    <t>7440-48-4</t>
  </si>
  <si>
    <t>D</t>
  </si>
  <si>
    <t>Dioxins</t>
  </si>
  <si>
    <t>NCASI factor</t>
  </si>
  <si>
    <t>10200401 to 405</t>
  </si>
  <si>
    <t>Formaldehyde</t>
  </si>
  <si>
    <t>50-00-0</t>
  </si>
  <si>
    <t>Manganese</t>
  </si>
  <si>
    <t>7439-96-5</t>
  </si>
  <si>
    <t>Mercury</t>
  </si>
  <si>
    <t>7439-97-6</t>
  </si>
  <si>
    <t>Nickel</t>
  </si>
  <si>
    <t>7440-02-0</t>
  </si>
  <si>
    <t>Polycyclic Organic Matter</t>
  </si>
  <si>
    <t>E</t>
  </si>
  <si>
    <r>
      <t xml:space="preserve">Distillate: includes #1, #2, #4 fuel oils &amp; waste oil - External Combustion </t>
    </r>
    <r>
      <rPr>
        <b/>
        <sz val="14"/>
        <rFont val="Arial"/>
        <family val="2"/>
      </rPr>
      <t>Boilers only</t>
    </r>
    <r>
      <rPr>
        <b/>
        <sz val="14"/>
        <color indexed="8"/>
        <rFont val="Arial"/>
        <family val="2"/>
      </rPr>
      <t xml:space="preserve"> (0.5% sulfur #2 fuel oil)</t>
    </r>
  </si>
  <si>
    <t>HEAT CONTENT: 140,000 Btu/gallon</t>
  </si>
  <si>
    <t>Note: 140,000 Btu/gal = 140.0 MMBtu/1000 gallon</t>
  </si>
  <si>
    <t>No emission factor available at this time</t>
  </si>
  <si>
    <r>
      <t xml:space="preserve">Distillate: includes #1, #2, #4 fuel oils &amp; waste oil - External Combustion </t>
    </r>
    <r>
      <rPr>
        <b/>
        <sz val="14"/>
        <rFont val="Arial"/>
        <family val="2"/>
      </rPr>
      <t>Boilers</t>
    </r>
    <r>
      <rPr>
        <b/>
        <sz val="14"/>
        <color indexed="8"/>
        <rFont val="Arial"/>
        <family val="2"/>
      </rPr>
      <t xml:space="preserve"> only (ULSD=0.0015%S)</t>
    </r>
  </si>
  <si>
    <t>HEAT CONTENT: 137,000 Btu/gallon</t>
  </si>
  <si>
    <t>Note: 137,000 Btu/gal = 137.0 MMBtu/1000 gallon</t>
  </si>
  <si>
    <r>
      <t xml:space="preserve">Distillate: includes #1, #2, #4 fuel oils &amp; waste oil - Internal Combustion </t>
    </r>
    <r>
      <rPr>
        <b/>
        <sz val="14"/>
        <rFont val="Arial"/>
        <family val="2"/>
      </rPr>
      <t>Engines only  (0.5% sulfur #2 fuel oil)</t>
    </r>
  </si>
  <si>
    <t>MMBtu/1000 gallon</t>
  </si>
  <si>
    <t>U</t>
  </si>
  <si>
    <t>No POM factor, so using PAH factor; uncontrolled (only AP-42 option)</t>
  </si>
  <si>
    <r>
      <t xml:space="preserve">Distillate: includes #1, #2, #4 fuel oils &amp; waste oil - Internal Combustion </t>
    </r>
    <r>
      <rPr>
        <b/>
        <sz val="14"/>
        <rFont val="Arial"/>
        <family val="2"/>
      </rPr>
      <t>Engines only (ULSD=0.0015%S)</t>
    </r>
  </si>
  <si>
    <t>HEAT CONTENT TO 137,000 Btu/gallon</t>
  </si>
  <si>
    <t>Biomass: wood, wood waste, bark (50% moisture, e.g., bark, green wood)</t>
  </si>
  <si>
    <t>HEAT CONTENT: 4500 Btu/lb = 50% moisture (e.g., bark and green wood),e.g., SCC 10200901</t>
  </si>
  <si>
    <t>Note: 4500 Btu/lb = 9e+6 Btu/ton = 9 MMBtu/ton</t>
  </si>
  <si>
    <t>A</t>
  </si>
  <si>
    <t>lb/ton</t>
  </si>
  <si>
    <t>NCASI factor (control: ESP or filter)</t>
  </si>
  <si>
    <t>10200901 to 912</t>
  </si>
  <si>
    <t>MMBtu/ton</t>
  </si>
  <si>
    <t>NCASI factor (control: ESP or filter, mesh collector, or wet scrubber)</t>
  </si>
  <si>
    <t>No AP-42 or NCASI factor, so based on EPA chromium augmentation profile for biomass using chromium VI as base (chromium III = 44%; chromium VI = 56%)</t>
  </si>
  <si>
    <t>Control: multiple cyclones (only AP-42 option)</t>
  </si>
  <si>
    <t>Biomass: wood, wood waste, bark (20% moisture, e.g., sawdust/shavings from kiln-dried lumber)</t>
  </si>
  <si>
    <t>HEAT CONTENT: 7200 Btu/lb = 20% moisture (e.g., sawdust/shavings from kiln-dried lumber); e.g., SCC 10200903</t>
  </si>
  <si>
    <t>Note: 7200 Btu/lb = 1.44e+7 Btu/ton = 14.4 MMBtu/ton</t>
  </si>
  <si>
    <t>No AP-42 or NCASI factor, so based on EPA chromium augmentation profile for biomass using chromium IV as base (chromium III = 44%; chromium VI = 56%)</t>
  </si>
  <si>
    <t>Biomass: wood, wood waste, bark (5% moisture, e.g., wood pellets)</t>
  </si>
  <si>
    <t>HEAT CONTENT: 8550 Btu/lb = 5% moisture (e.g., wood pellets), e.g., SCC 10200908, 10300908</t>
  </si>
  <si>
    <t>Note: 8550 Btu/lb = 1.71e+7 Btu/ton = 17.1 MMBtu/ton</t>
  </si>
  <si>
    <r>
      <t xml:space="preserve">Natural Gas: </t>
    </r>
    <r>
      <rPr>
        <b/>
        <sz val="14"/>
        <rFont val="Arial"/>
        <family val="2"/>
      </rPr>
      <t>Internal Combustion Engines only</t>
    </r>
  </si>
  <si>
    <t>HEAT CONTENT: 1031 Btu/cu. ft.</t>
  </si>
  <si>
    <t>Note: 1031 Btu/cu. ft.</t>
  </si>
  <si>
    <t>lb/MMscf</t>
  </si>
  <si>
    <t>MMBtu/MMscf</t>
  </si>
  <si>
    <t>No AP-42, so based on EPA chromium augmentation profile for natural gas using chromium as base  (chromium III = 96%; chromium VI = 4%)</t>
  </si>
  <si>
    <t>No emission factor available for dioxins at this time</t>
  </si>
  <si>
    <t>Uncontrolled (two other AP-42 options)</t>
  </si>
  <si>
    <t>Natural Gas: External Combustion Boilers only</t>
  </si>
  <si>
    <t>Note: 1031 Btu/cu. ft. = 1031 MMBtu/MMscf</t>
  </si>
  <si>
    <t>CAS 75-07-0</t>
  </si>
  <si>
    <t>Uncontrolled (two other AP-42 options with higher emissions)</t>
  </si>
  <si>
    <t>B</t>
  </si>
  <si>
    <t>Coal</t>
  </si>
  <si>
    <t>HEAT CONTENT: 12,000 Btu/lb</t>
  </si>
  <si>
    <t>Note: 12,000 Btu/lb = 2.4e+7 Btu/ton = 24 MMBtu/ton</t>
  </si>
  <si>
    <t>Miscellaneous control devices (only AP-42 option)</t>
  </si>
  <si>
    <t>10200201 to 229</t>
  </si>
  <si>
    <t>Miscellaneous control devices (one other AP-42 option = uncontrolled)</t>
  </si>
  <si>
    <t>miscellaneous control devices (one other AP-42 option = uncontrolled)</t>
  </si>
  <si>
    <t>No AP-42, so based on EPA chromium augmentation profile for coal using chromium VI as base  (chromium III = 88%; chromium VI = 12%)</t>
  </si>
  <si>
    <t>miscellaneous control devices (only AP-42 option)</t>
  </si>
  <si>
    <t>Uncontrolled (other AP-42 options for controls but U quality)</t>
  </si>
  <si>
    <t>Solid Waste: includes RDF and TDF</t>
  </si>
  <si>
    <t xml:space="preserve">Note: </t>
  </si>
  <si>
    <t>NCASI factor (biomass; 50% moisture; control: ESP or filter, mesh collector, or wet scrubber)</t>
  </si>
  <si>
    <t>No AP-42, so based on EPA chromium augmentation profile for solid waste using chromium as base   (chromium III = 44%; chromium VI = 56%)</t>
  </si>
  <si>
    <t>NCASI factor (biomass; 50% moisture; control: ESP or filter)</t>
  </si>
  <si>
    <t>Control: ESP (only AP-42 option)</t>
  </si>
  <si>
    <t>NCASI factor (biomass; 50% moisture, control: ESP or filter, mesh collector, or wet scrubber)</t>
  </si>
  <si>
    <t>Propane/LPG: Internal Combustion Engines only</t>
  </si>
  <si>
    <t>HEAT CONTENT:  90,500 Btu/gal or 21,500 Btu/lb</t>
  </si>
  <si>
    <t>Note: propane heat content = 90.5 MMBtu/1000 gallon</t>
  </si>
  <si>
    <t>Note: Natural gas heat content = 1031 Btu/cu. ft. = 1031 MMBtu/MMscf</t>
  </si>
  <si>
    <t>Propane heat content</t>
  </si>
  <si>
    <t>Natural gas heat content</t>
  </si>
  <si>
    <t>Natural gas EF</t>
  </si>
  <si>
    <t>10^6Btu/10^3gal</t>
  </si>
  <si>
    <t>Btu/ft^3</t>
  </si>
  <si>
    <t>No EF for propane so EF converted from natural gas EF</t>
  </si>
  <si>
    <t>Propane/LPG: External Combustion Boilers only</t>
  </si>
  <si>
    <t>Emission Factor Source Key</t>
  </si>
  <si>
    <t>Maine Department of Environmental Protection</t>
  </si>
  <si>
    <r>
      <t xml:space="preserve">U.S. EPA (AP-42 </t>
    </r>
    <r>
      <rPr>
        <sz val="10"/>
        <rFont val="Arial"/>
        <family val="2"/>
      </rPr>
      <t>as reported in WebFIRE)</t>
    </r>
  </si>
  <si>
    <t xml:space="preserve"> </t>
  </si>
  <si>
    <t>Default Emission Factors for the Reporting of Hazardous</t>
  </si>
  <si>
    <t>NCASI</t>
  </si>
  <si>
    <t>Air Pollutants in the 2017 Annual Emissions Inventory</t>
  </si>
  <si>
    <t>Calculated or N/A</t>
  </si>
  <si>
    <t>**See first tab of this workbook for more details and comments**</t>
  </si>
  <si>
    <r>
      <t>Maine Facility Sou</t>
    </r>
    <r>
      <rPr>
        <sz val="10"/>
        <color indexed="8"/>
        <rFont val="Arial"/>
        <family val="2"/>
      </rPr>
      <t>rce Test, accepted by Maine DEP as suitable for use by other facilities, see Comment for additional detail</t>
    </r>
  </si>
  <si>
    <t>Updated: December 2017</t>
  </si>
  <si>
    <t>Fuel</t>
  </si>
  <si>
    <t>Units</t>
  </si>
  <si>
    <r>
      <rPr>
        <b/>
        <sz val="10"/>
        <rFont val="Arial"/>
        <family val="2"/>
      </rPr>
      <t>Residual:</t>
    </r>
    <r>
      <rPr>
        <sz val="10"/>
        <rFont val="Arial"/>
        <family val="2"/>
      </rPr>
      <t xml:space="preserve"> includes #5 and #6 fuel oil</t>
    </r>
  </si>
  <si>
    <r>
      <rPr>
        <b/>
        <sz val="10"/>
        <rFont val="Arial"/>
        <family val="2"/>
      </rPr>
      <t>Distillate:</t>
    </r>
    <r>
      <rPr>
        <sz val="10"/>
        <rFont val="Arial"/>
        <family val="2"/>
      </rPr>
      <t xml:space="preserve"> includes #1, #2, #4 fuel oils &amp; waste oil - External Combustion Boilers only (0.5% sulfur #2 fuel oil)</t>
    </r>
  </si>
  <si>
    <r>
      <rPr>
        <b/>
        <sz val="10"/>
        <rFont val="Arial"/>
        <family val="2"/>
      </rPr>
      <t xml:space="preserve">Distillate: </t>
    </r>
    <r>
      <rPr>
        <sz val="10"/>
        <rFont val="Arial"/>
        <family val="2"/>
      </rPr>
      <t>includes #1, #2, #4 fuel oils &amp; waste oil - External Combustion Boilers only (ULSD=0.0015%S)</t>
    </r>
  </si>
  <si>
    <r>
      <rPr>
        <b/>
        <sz val="10"/>
        <rFont val="Arial"/>
        <family val="2"/>
      </rPr>
      <t xml:space="preserve">Distillate: </t>
    </r>
    <r>
      <rPr>
        <sz val="10"/>
        <rFont val="Arial"/>
        <family val="2"/>
      </rPr>
      <t>includes #1, #2, #4 fuel oils &amp; waste oil - Internal Combustion Engines only  (0.5% sulfur #2 fuel oil)</t>
    </r>
  </si>
  <si>
    <r>
      <rPr>
        <b/>
        <sz val="10"/>
        <rFont val="Arial"/>
        <family val="2"/>
      </rPr>
      <t>Distillate:</t>
    </r>
    <r>
      <rPr>
        <sz val="10"/>
        <rFont val="Arial"/>
        <family val="2"/>
      </rPr>
      <t xml:space="preserve"> includes #1, #2, #4 fuel oils &amp; waste oil - Internal Combustion Engines only (ULSD=0.0015%S)</t>
    </r>
  </si>
  <si>
    <r>
      <rPr>
        <b/>
        <sz val="10"/>
        <rFont val="Arial"/>
        <family val="2"/>
      </rPr>
      <t xml:space="preserve">Biomass: </t>
    </r>
    <r>
      <rPr>
        <sz val="10"/>
        <rFont val="Arial"/>
        <family val="2"/>
      </rPr>
      <t>wood, wood waste, bark (50% moisture, e.g., bark, green wood)</t>
    </r>
  </si>
  <si>
    <r>
      <rPr>
        <b/>
        <sz val="10"/>
        <rFont val="Arial"/>
        <family val="2"/>
      </rPr>
      <t xml:space="preserve">Biomass: </t>
    </r>
    <r>
      <rPr>
        <sz val="10"/>
        <rFont val="Arial"/>
        <family val="2"/>
      </rPr>
      <t>wood, wood waste, bark (20% moisture, e.g., sawdust/shavings from kiln-dried lumber)</t>
    </r>
  </si>
  <si>
    <r>
      <rPr>
        <b/>
        <sz val="10"/>
        <rFont val="Arial"/>
        <family val="2"/>
      </rPr>
      <t xml:space="preserve">Biomass: </t>
    </r>
    <r>
      <rPr>
        <sz val="10"/>
        <rFont val="Arial"/>
        <family val="2"/>
      </rPr>
      <t>wood, wood waste, bark (5% moisture, e.g., wood pellets)</t>
    </r>
  </si>
  <si>
    <r>
      <rPr>
        <b/>
        <sz val="10"/>
        <rFont val="Arial"/>
        <family val="2"/>
      </rPr>
      <t>Natural Gas:</t>
    </r>
    <r>
      <rPr>
        <sz val="10"/>
        <rFont val="Arial"/>
        <family val="2"/>
      </rPr>
      <t xml:space="preserve"> Internal Combustion Engines only</t>
    </r>
  </si>
  <si>
    <r>
      <rPr>
        <b/>
        <sz val="10"/>
        <rFont val="Arial"/>
        <family val="2"/>
      </rPr>
      <t>Natural Gas:</t>
    </r>
    <r>
      <rPr>
        <sz val="10"/>
        <rFont val="Arial"/>
        <family val="2"/>
      </rPr>
      <t xml:space="preserve"> External Combustion Boilers only</t>
    </r>
  </si>
  <si>
    <r>
      <rPr>
        <b/>
        <sz val="10"/>
        <rFont val="Arial"/>
        <family val="2"/>
      </rPr>
      <t xml:space="preserve">Solid Waste: </t>
    </r>
    <r>
      <rPr>
        <sz val="10"/>
        <rFont val="Arial"/>
        <family val="2"/>
      </rPr>
      <t>includes RDF and TDF</t>
    </r>
  </si>
  <si>
    <r>
      <rPr>
        <b/>
        <sz val="10"/>
        <rFont val="Arial"/>
        <family val="2"/>
      </rPr>
      <t>Propane/LPG:</t>
    </r>
    <r>
      <rPr>
        <sz val="10"/>
        <rFont val="Arial"/>
        <family val="2"/>
      </rPr>
      <t xml:space="preserve"> Internal Combustion Engines only</t>
    </r>
  </si>
  <si>
    <r>
      <rPr>
        <b/>
        <sz val="10"/>
        <rFont val="Arial"/>
        <family val="2"/>
      </rPr>
      <t>Propane/LPG:</t>
    </r>
    <r>
      <rPr>
        <sz val="10"/>
        <rFont val="Arial"/>
        <family val="2"/>
      </rPr>
      <t xml:space="preserve"> External Combustion Boilers only</t>
    </r>
  </si>
  <si>
    <t xml:space="preserve">Also see page 5 of AP-42, Appendix A: https://www3.epa.gov/ttn/chief/ap42/appendix/appa.pdf </t>
  </si>
  <si>
    <t>2nd option</t>
  </si>
  <si>
    <t>ERG Memo factor depending on size and controls…</t>
  </si>
  <si>
    <t>Based on 1998 EPA report, 16-PAH for municipal waste combustion</t>
  </si>
  <si>
    <t>Smelt Dissolving Tank</t>
  </si>
  <si>
    <t>lb/ton BLS</t>
  </si>
  <si>
    <t>NCASI factor (control: wet scrubber)</t>
  </si>
  <si>
    <t>Calculated based on chromium and chromium VI Efs</t>
  </si>
  <si>
    <t>No emission factor available for POM at this time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</si>
</sst>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0"/>
      <color indexed="8"/>
      <name val="Arial"/>
    </font>
    <font>
      <sz val="10"/>
      <color indexed="8"/>
      <name val="Arial"/>
      <family val="2"/>
    </font>
    <font>
      <sz val="10"/>
      <color indexed="8"/>
      <name val="Arial"/>
      <family val="2"/>
    </font>
    <font>
      <sz val="8"/>
      <name val="Arial"/>
      <family val="2"/>
    </font>
    <font>
      <b/>
      <sz val="10"/>
      <color indexed="8"/>
      <name val="Arial"/>
      <family val="2"/>
    </font>
    <font>
      <u/>
      <sz val="10"/>
      <color indexed="12"/>
      <name val="Arial"/>
      <family val="2"/>
    </font>
    <font>
      <sz val="8"/>
      <color indexed="81"/>
      <name val="Tahoma"/>
      <family val="2"/>
    </font>
    <font>
      <b/>
      <sz val="8"/>
      <color indexed="81"/>
      <name val="Tahoma"/>
      <family val="2"/>
    </font>
    <font>
      <sz val="10"/>
      <name val="Arial"/>
      <family val="2"/>
    </font>
    <font>
      <sz val="9"/>
      <color indexed="81"/>
      <name val="Tahoma"/>
      <family val="2"/>
    </font>
    <font>
      <b/>
      <sz val="9"/>
      <color indexed="81"/>
      <name val="Tahoma"/>
      <family val="2"/>
    </font>
    <font>
      <sz val="11"/>
      <color indexed="8"/>
      <name val="Calibri"/>
      <family val="2"/>
    </font>
    <font>
      <b/>
      <sz val="10"/>
      <name val="Arial"/>
      <family val="2"/>
    </font>
    <font>
      <b/>
      <sz val="14"/>
      <color indexed="8"/>
      <name val="Arial"/>
      <family val="2"/>
    </font>
    <font>
      <b/>
      <sz val="14"/>
      <name val="Arial"/>
      <family val="2"/>
    </font>
    <font>
      <sz val="11"/>
      <color theme="1"/>
      <name val="Calibri"/>
      <family val="2"/>
      <scheme val="minor"/>
    </font>
    <font>
      <sz val="10"/>
      <color rgb="FF00B0F0"/>
      <name val="Arial"/>
      <family val="2"/>
    </font>
    <font>
      <b/>
      <sz val="10"/>
      <color rgb="FFFF0000"/>
      <name val="Arial"/>
      <family val="2"/>
    </font>
    <font>
      <b/>
      <sz val="10"/>
      <color rgb="FF00B0F0"/>
      <name val="Arial"/>
      <family val="2"/>
    </font>
    <font>
      <sz val="10"/>
      <color rgb="FFFF0000"/>
      <name val="Arial"/>
      <family val="2"/>
    </font>
  </fonts>
  <fills count="20">
    <fill>
      <patternFill patternType="none"/>
    </fill>
    <fill>
      <patternFill patternType="gray125"/>
    </fill>
    <fill>
      <patternFill patternType="solid">
        <fgColor indexed="42"/>
        <bgColor indexed="8"/>
      </patternFill>
    </fill>
    <fill>
      <patternFill patternType="solid">
        <fgColor indexed="43"/>
        <bgColor indexed="8"/>
      </patternFill>
    </fill>
    <fill>
      <patternFill patternType="solid">
        <fgColor indexed="43"/>
        <bgColor indexed="64"/>
      </patternFill>
    </fill>
    <fill>
      <patternFill patternType="solid">
        <fgColor indexed="42"/>
        <bgColor indexed="64"/>
      </patternFill>
    </fill>
    <fill>
      <patternFill patternType="solid">
        <fgColor indexed="47"/>
        <bgColor indexed="64"/>
      </patternFill>
    </fill>
    <fill>
      <patternFill patternType="solid">
        <fgColor indexed="47"/>
        <bgColor indexed="8"/>
      </patternFill>
    </fill>
    <fill>
      <patternFill patternType="solid">
        <fgColor rgb="FFFFFF99"/>
        <bgColor indexed="64"/>
      </patternFill>
    </fill>
    <fill>
      <patternFill patternType="solid">
        <fgColor rgb="FFCCFFCC"/>
        <bgColor indexed="8"/>
      </patternFill>
    </fill>
    <fill>
      <patternFill patternType="solid">
        <fgColor rgb="FF92D050"/>
        <bgColor indexed="64"/>
      </patternFill>
    </fill>
    <fill>
      <patternFill patternType="solid">
        <fgColor theme="3" tint="0.79998168889431442"/>
        <bgColor indexed="64"/>
      </patternFill>
    </fill>
    <fill>
      <patternFill patternType="solid">
        <fgColor theme="9" tint="0.59999389629810485"/>
        <bgColor indexed="64"/>
      </patternFill>
    </fill>
    <fill>
      <patternFill patternType="solid">
        <fgColor rgb="FFFFCCFF"/>
        <bgColor indexed="64"/>
      </patternFill>
    </fill>
    <fill>
      <patternFill patternType="solid">
        <fgColor theme="0" tint="-0.14999847407452621"/>
        <bgColor indexed="64"/>
      </patternFill>
    </fill>
    <fill>
      <patternFill patternType="solid">
        <fgColor rgb="FF99FFCC"/>
        <bgColor indexed="64"/>
      </patternFill>
    </fill>
    <fill>
      <patternFill patternType="solid">
        <fgColor rgb="FFCC99FF"/>
        <bgColor indexed="64"/>
      </patternFill>
    </fill>
    <fill>
      <patternFill patternType="solid">
        <fgColor rgb="FFCCFFCC"/>
        <bgColor indexed="64"/>
      </patternFill>
    </fill>
    <fill>
      <patternFill patternType="solid">
        <fgColor rgb="FFFFFF99"/>
        <bgColor indexed="8"/>
      </patternFill>
    </fill>
    <fill>
      <patternFill patternType="solid">
        <fgColor theme="5" tint="0.59999389629810485"/>
        <bgColor indexed="64"/>
      </patternFill>
    </fill>
  </fills>
  <borders count="3">
    <border>
      <left/>
      <right/>
      <top/>
      <bottom/>
      <diagonal/>
    </border>
    <border>
      <left/>
      <right/>
      <top/>
      <bottom style="thin">
        <color indexed="64"/>
      </bottom>
      <diagonal/>
    </border>
    <border>
      <left/>
      <right/>
      <top style="thin">
        <color indexed="64"/>
      </top>
      <bottom/>
      <diagonal/>
    </border>
  </borders>
  <cellStyleXfs count="3">
    <xf numFmtId="0" fontId="0" fillId="0" borderId="0"/>
    <xf numFmtId="0" fontId="5" fillId="0" borderId="0" applyNumberFormat="0" applyFill="0" applyBorder="0" applyAlignment="0" applyProtection="0">
      <alignment vertical="top"/>
      <protection locked="0"/>
    </xf>
    <xf numFmtId="0" fontId="15" fillId="0" borderId="0"/>
  </cellStyleXfs>
  <cellXfs count="163">
    <xf numFmtId="0" fontId="0" fillId="0" borderId="0" xfId="0"/>
    <xf numFmtId="0" fontId="0" fillId="0" borderId="0" xfId="0" applyAlignment="1">
      <alignment wrapText="1"/>
    </xf>
    <xf numFmtId="0" fontId="4" fillId="0" borderId="0" xfId="0" applyFont="1"/>
    <xf numFmtId="0" fontId="0" fillId="0" borderId="0" xfId="0" applyAlignment="1">
      <alignment horizontal="left" wrapText="1"/>
    </xf>
    <xf numFmtId="11" fontId="0" fillId="0" borderId="0" xfId="0" applyNumberFormat="1"/>
    <xf numFmtId="0" fontId="1" fillId="0" borderId="0" xfId="0" applyFont="1" applyAlignment="1">
      <alignment horizontal="left" wrapText="1"/>
    </xf>
    <xf numFmtId="0" fontId="1" fillId="0" borderId="0" xfId="0" applyFont="1" applyAlignment="1">
      <alignment wrapText="1"/>
    </xf>
    <xf numFmtId="0" fontId="0" fillId="0" borderId="0" xfId="0" applyAlignment="1">
      <alignment horizontal="left"/>
    </xf>
    <xf numFmtId="0" fontId="2" fillId="0" borderId="0" xfId="0" applyFont="1"/>
    <xf numFmtId="0" fontId="16" fillId="0" borderId="0" xfId="0" applyFont="1"/>
    <xf numFmtId="0" fontId="8" fillId="0" borderId="0" xfId="0" applyFont="1"/>
    <xf numFmtId="0" fontId="8" fillId="0" borderId="0" xfId="0" applyFont="1" applyAlignment="1">
      <alignment horizontal="center" wrapText="1"/>
    </xf>
    <xf numFmtId="0" fontId="8" fillId="0" borderId="0" xfId="0" applyFont="1" applyAlignment="1">
      <alignment horizontal="center"/>
    </xf>
    <xf numFmtId="11" fontId="8" fillId="2" borderId="0" xfId="0" applyNumberFormat="1" applyFont="1" applyFill="1" applyAlignment="1">
      <alignment horizontal="center" wrapText="1"/>
    </xf>
    <xf numFmtId="11" fontId="8" fillId="3" borderId="0" xfId="0" applyNumberFormat="1" applyFont="1" applyFill="1" applyAlignment="1">
      <alignment horizontal="center" wrapText="1"/>
    </xf>
    <xf numFmtId="0" fontId="1" fillId="0" borderId="0" xfId="0" applyFont="1" applyAlignment="1">
      <alignment horizontal="center" wrapText="1"/>
    </xf>
    <xf numFmtId="0" fontId="11" fillId="0" borderId="0" xfId="0" applyFont="1" applyAlignment="1">
      <alignment vertical="center"/>
    </xf>
    <xf numFmtId="0" fontId="5" fillId="0" borderId="0" xfId="1" applyAlignment="1" applyProtection="1">
      <alignment vertical="center"/>
    </xf>
    <xf numFmtId="0" fontId="4" fillId="0" borderId="0" xfId="0" applyFont="1" applyAlignment="1">
      <alignment horizontal="center" vertical="center" wrapText="1"/>
    </xf>
    <xf numFmtId="11" fontId="8" fillId="0" borderId="0" xfId="0" applyNumberFormat="1" applyFont="1" applyAlignment="1">
      <alignment horizontal="center"/>
    </xf>
    <xf numFmtId="11" fontId="8" fillId="4" borderId="0" xfId="0" applyNumberFormat="1" applyFont="1" applyFill="1" applyAlignment="1">
      <alignment horizontal="center"/>
    </xf>
    <xf numFmtId="11" fontId="8" fillId="0" borderId="0" xfId="0" applyNumberFormat="1" applyFont="1"/>
    <xf numFmtId="0" fontId="2" fillId="0" borderId="0" xfId="0" applyFont="1" applyAlignment="1">
      <alignment horizontal="center" wrapText="1"/>
    </xf>
    <xf numFmtId="11" fontId="8" fillId="0" borderId="0" xfId="0" applyNumberFormat="1" applyFont="1" applyAlignment="1">
      <alignment horizontal="center" wrapText="1"/>
    </xf>
    <xf numFmtId="11" fontId="8" fillId="0" borderId="0" xfId="0" applyNumberFormat="1" applyFont="1" applyAlignment="1">
      <alignment horizontal="right" wrapText="1"/>
    </xf>
    <xf numFmtId="0" fontId="2" fillId="0" borderId="0" xfId="0" applyFont="1" applyAlignment="1">
      <alignment horizontal="left" wrapText="1"/>
    </xf>
    <xf numFmtId="11" fontId="8" fillId="8" borderId="0" xfId="0" applyNumberFormat="1" applyFont="1" applyFill="1" applyAlignment="1">
      <alignment horizontal="center"/>
    </xf>
    <xf numFmtId="0" fontId="0" fillId="0" borderId="0" xfId="0" applyAlignment="1">
      <alignment horizontal="center" wrapText="1"/>
    </xf>
    <xf numFmtId="0" fontId="8" fillId="0" borderId="0" xfId="0" applyFont="1" applyAlignment="1">
      <alignment horizontal="left" wrapText="1"/>
    </xf>
    <xf numFmtId="0" fontId="4" fillId="0" borderId="0" xfId="0" applyFont="1" applyAlignment="1">
      <alignment horizontal="center" vertical="center"/>
    </xf>
    <xf numFmtId="0" fontId="13" fillId="0" borderId="0" xfId="0" applyFont="1" applyAlignment="1">
      <alignment horizontal="left" vertical="center"/>
    </xf>
    <xf numFmtId="11" fontId="8" fillId="5" borderId="0" xfId="0" applyNumberFormat="1" applyFont="1" applyFill="1" applyAlignment="1">
      <alignment horizontal="center" wrapText="1"/>
    </xf>
    <xf numFmtId="11" fontId="8" fillId="4" borderId="0" xfId="0" applyNumberFormat="1" applyFont="1" applyFill="1" applyAlignment="1">
      <alignment horizontal="center" wrapText="1"/>
    </xf>
    <xf numFmtId="0" fontId="4" fillId="0" borderId="1" xfId="0" applyFont="1" applyBorder="1" applyAlignment="1">
      <alignment horizontal="left"/>
    </xf>
    <xf numFmtId="0" fontId="4" fillId="0" borderId="1" xfId="0" applyFont="1" applyBorder="1" applyAlignment="1">
      <alignment horizontal="center" wrapText="1"/>
    </xf>
    <xf numFmtId="0" fontId="4" fillId="0" borderId="1" xfId="0" applyFont="1" applyBorder="1" applyAlignment="1">
      <alignment horizontal="left" wrapText="1"/>
    </xf>
    <xf numFmtId="0" fontId="12" fillId="0" borderId="1" xfId="0" applyFont="1" applyBorder="1" applyAlignment="1">
      <alignment horizontal="center" wrapText="1"/>
    </xf>
    <xf numFmtId="0" fontId="4" fillId="0" borderId="1" xfId="0" applyFont="1" applyBorder="1"/>
    <xf numFmtId="0" fontId="2" fillId="0" borderId="0" xfId="0" applyFont="1" applyAlignment="1">
      <alignment horizontal="left" vertical="center"/>
    </xf>
    <xf numFmtId="0" fontId="17" fillId="0" borderId="0" xfId="0" applyFont="1" applyAlignment="1">
      <alignment horizontal="left" vertical="center"/>
    </xf>
    <xf numFmtId="11" fontId="8" fillId="9" borderId="0" xfId="0" applyNumberFormat="1" applyFont="1" applyFill="1" applyAlignment="1">
      <alignment horizontal="center" wrapText="1"/>
    </xf>
    <xf numFmtId="0" fontId="2" fillId="0" borderId="0" xfId="0" applyFont="1" applyAlignment="1">
      <alignment horizontal="left"/>
    </xf>
    <xf numFmtId="0" fontId="0" fillId="10" borderId="0" xfId="0" applyFill="1"/>
    <xf numFmtId="0" fontId="13" fillId="10" borderId="0" xfId="0" applyFont="1" applyFill="1" applyAlignment="1">
      <alignment horizontal="left" vertical="center"/>
    </xf>
    <xf numFmtId="0" fontId="2" fillId="10" borderId="0" xfId="0" applyFont="1" applyFill="1" applyAlignment="1">
      <alignment horizontal="center" wrapText="1"/>
    </xf>
    <xf numFmtId="11" fontId="8" fillId="10" borderId="0" xfId="0" applyNumberFormat="1" applyFont="1" applyFill="1" applyAlignment="1">
      <alignment horizontal="center"/>
    </xf>
    <xf numFmtId="0" fontId="1" fillId="10" borderId="0" xfId="0" applyFont="1" applyFill="1" applyAlignment="1">
      <alignment horizontal="left" wrapText="1"/>
    </xf>
    <xf numFmtId="0" fontId="16" fillId="10" borderId="0" xfId="0" applyFont="1" applyFill="1"/>
    <xf numFmtId="11" fontId="8" fillId="10" borderId="0" xfId="0" applyNumberFormat="1" applyFont="1" applyFill="1" applyAlignment="1">
      <alignment horizontal="center" wrapText="1"/>
    </xf>
    <xf numFmtId="0" fontId="8" fillId="10" borderId="0" xfId="0" applyFont="1" applyFill="1"/>
    <xf numFmtId="1" fontId="8" fillId="0" borderId="0" xfId="0" applyNumberFormat="1" applyFont="1" applyAlignment="1">
      <alignment horizontal="left"/>
    </xf>
    <xf numFmtId="0" fontId="2" fillId="0" borderId="1" xfId="0" applyFont="1" applyBorder="1"/>
    <xf numFmtId="0" fontId="13" fillId="11" borderId="0" xfId="0" applyFont="1" applyFill="1" applyAlignment="1">
      <alignment horizontal="left" vertical="center"/>
    </xf>
    <xf numFmtId="0" fontId="4" fillId="11" borderId="0" xfId="0" applyFont="1" applyFill="1" applyAlignment="1">
      <alignment horizontal="center" vertical="center"/>
    </xf>
    <xf numFmtId="0" fontId="4" fillId="11" borderId="0" xfId="0" applyFont="1" applyFill="1" applyAlignment="1">
      <alignment horizontal="center" vertical="center" wrapText="1"/>
    </xf>
    <xf numFmtId="0" fontId="0" fillId="11" borderId="0" xfId="0" applyFill="1"/>
    <xf numFmtId="0" fontId="0" fillId="11" borderId="0" xfId="0" applyFill="1" applyAlignment="1">
      <alignment wrapText="1"/>
    </xf>
    <xf numFmtId="0" fontId="1" fillId="11" borderId="0" xfId="0" applyFont="1" applyFill="1" applyAlignment="1">
      <alignment wrapText="1"/>
    </xf>
    <xf numFmtId="0" fontId="8" fillId="11" borderId="0" xfId="0" applyFont="1" applyFill="1" applyAlignment="1">
      <alignment horizontal="center" wrapText="1"/>
    </xf>
    <xf numFmtId="0" fontId="0" fillId="12" borderId="0" xfId="0" applyFill="1"/>
    <xf numFmtId="0" fontId="13" fillId="12" borderId="0" xfId="0" applyFont="1" applyFill="1" applyAlignment="1">
      <alignment horizontal="left" vertical="center"/>
    </xf>
    <xf numFmtId="0" fontId="13" fillId="13" borderId="0" xfId="0" applyFont="1" applyFill="1" applyAlignment="1">
      <alignment horizontal="left" vertical="center"/>
    </xf>
    <xf numFmtId="0" fontId="4" fillId="13" borderId="0" xfId="0" applyFont="1" applyFill="1" applyAlignment="1">
      <alignment horizontal="center" vertical="center" wrapText="1"/>
    </xf>
    <xf numFmtId="0" fontId="0" fillId="13" borderId="0" xfId="0" applyFill="1"/>
    <xf numFmtId="0" fontId="2" fillId="12" borderId="0" xfId="0" applyFont="1" applyFill="1" applyAlignment="1">
      <alignment horizontal="center" wrapText="1"/>
    </xf>
    <xf numFmtId="11" fontId="8" fillId="12" borderId="0" xfId="0" applyNumberFormat="1" applyFont="1" applyFill="1" applyAlignment="1">
      <alignment horizontal="center" wrapText="1"/>
    </xf>
    <xf numFmtId="0" fontId="1" fillId="12" borderId="0" xfId="0" applyFont="1" applyFill="1" applyAlignment="1">
      <alignment horizontal="left" wrapText="1"/>
    </xf>
    <xf numFmtId="0" fontId="8" fillId="12" borderId="0" xfId="0" applyFont="1" applyFill="1"/>
    <xf numFmtId="0" fontId="16" fillId="12" borderId="0" xfId="0" applyFont="1" applyFill="1"/>
    <xf numFmtId="0" fontId="13" fillId="14" borderId="0" xfId="0" applyFont="1" applyFill="1" applyAlignment="1">
      <alignment horizontal="left" vertical="center" wrapText="1"/>
    </xf>
    <xf numFmtId="0" fontId="4" fillId="14" borderId="0" xfId="0" applyFont="1" applyFill="1" applyAlignment="1">
      <alignment horizontal="center" vertical="center" wrapText="1"/>
    </xf>
    <xf numFmtId="0" fontId="0" fillId="14" borderId="0" xfId="0" applyFill="1"/>
    <xf numFmtId="0" fontId="13" fillId="15" borderId="0" xfId="0" applyFont="1" applyFill="1" applyAlignment="1">
      <alignment horizontal="left" vertical="center"/>
    </xf>
    <xf numFmtId="0" fontId="0" fillId="15" borderId="0" xfId="0" applyFill="1" applyAlignment="1">
      <alignment wrapText="1"/>
    </xf>
    <xf numFmtId="0" fontId="1" fillId="15" borderId="0" xfId="0" applyFont="1" applyFill="1" applyAlignment="1">
      <alignment wrapText="1"/>
    </xf>
    <xf numFmtId="0" fontId="8" fillId="15" borderId="0" xfId="0" applyFont="1" applyFill="1" applyAlignment="1">
      <alignment horizontal="center" wrapText="1"/>
    </xf>
    <xf numFmtId="0" fontId="0" fillId="15" borderId="0" xfId="0" applyFill="1"/>
    <xf numFmtId="0" fontId="0" fillId="16" borderId="0" xfId="0" applyFill="1" applyAlignment="1">
      <alignment wrapText="1"/>
    </xf>
    <xf numFmtId="0" fontId="1" fillId="16" borderId="0" xfId="0" applyFont="1" applyFill="1" applyAlignment="1">
      <alignment wrapText="1"/>
    </xf>
    <xf numFmtId="0" fontId="8" fillId="16" borderId="0" xfId="0" applyFont="1" applyFill="1" applyAlignment="1">
      <alignment horizontal="center" wrapText="1"/>
    </xf>
    <xf numFmtId="0" fontId="0" fillId="16" borderId="0" xfId="0" applyFill="1"/>
    <xf numFmtId="11" fontId="8" fillId="17" borderId="0" xfId="0" applyNumberFormat="1" applyFont="1" applyFill="1" applyAlignment="1">
      <alignment horizontal="center"/>
    </xf>
    <xf numFmtId="11" fontId="8" fillId="17" borderId="0" xfId="0" applyNumberFormat="1" applyFont="1" applyFill="1" applyAlignment="1">
      <alignment horizontal="center" wrapText="1"/>
    </xf>
    <xf numFmtId="0" fontId="8" fillId="0" borderId="0" xfId="0" applyFont="1" applyAlignment="1">
      <alignment horizontal="left" vertical="center"/>
    </xf>
    <xf numFmtId="11" fontId="12" fillId="2" borderId="0" xfId="0" applyNumberFormat="1" applyFont="1" applyFill="1" applyAlignment="1">
      <alignment horizontal="right" wrapText="1"/>
    </xf>
    <xf numFmtId="11" fontId="12" fillId="9" borderId="0" xfId="0" applyNumberFormat="1" applyFont="1" applyFill="1" applyAlignment="1">
      <alignment horizontal="right" wrapText="1"/>
    </xf>
    <xf numFmtId="11" fontId="4" fillId="0" borderId="0" xfId="0" applyNumberFormat="1" applyFont="1"/>
    <xf numFmtId="11" fontId="12" fillId="17" borderId="0" xfId="0" applyNumberFormat="1" applyFont="1" applyFill="1" applyAlignment="1">
      <alignment horizontal="right" wrapText="1"/>
    </xf>
    <xf numFmtId="11" fontId="12" fillId="3" borderId="0" xfId="0" applyNumberFormat="1" applyFont="1" applyFill="1" applyAlignment="1">
      <alignment horizontal="right" wrapText="1"/>
    </xf>
    <xf numFmtId="11" fontId="12" fillId="8" borderId="0" xfId="0" applyNumberFormat="1" applyFont="1" applyFill="1"/>
    <xf numFmtId="0" fontId="4" fillId="0" borderId="0" xfId="0" applyFont="1" applyAlignment="1">
      <alignment wrapText="1"/>
    </xf>
    <xf numFmtId="0" fontId="4" fillId="0" borderId="0" xfId="0" applyFont="1" applyAlignment="1">
      <alignment horizontal="left" wrapText="1"/>
    </xf>
    <xf numFmtId="11" fontId="18" fillId="0" borderId="0" xfId="0" applyNumberFormat="1" applyFont="1" applyAlignment="1">
      <alignment horizontal="right"/>
    </xf>
    <xf numFmtId="0" fontId="4" fillId="11" borderId="0" xfId="0" applyFont="1" applyFill="1" applyAlignment="1">
      <alignment wrapText="1"/>
    </xf>
    <xf numFmtId="11" fontId="12" fillId="4" borderId="0" xfId="0" applyNumberFormat="1" applyFont="1" applyFill="1" applyAlignment="1">
      <alignment horizontal="right"/>
    </xf>
    <xf numFmtId="11" fontId="18" fillId="10" borderId="0" xfId="0" applyNumberFormat="1" applyFont="1" applyFill="1" applyAlignment="1">
      <alignment horizontal="right"/>
    </xf>
    <xf numFmtId="11" fontId="12" fillId="0" borderId="0" xfId="0" applyNumberFormat="1" applyFont="1" applyAlignment="1">
      <alignment horizontal="right" wrapText="1"/>
    </xf>
    <xf numFmtId="11" fontId="12" fillId="10" borderId="0" xfId="0" applyNumberFormat="1" applyFont="1" applyFill="1" applyAlignment="1">
      <alignment horizontal="right" wrapText="1"/>
    </xf>
    <xf numFmtId="11" fontId="12" fillId="17" borderId="0" xfId="0" applyNumberFormat="1" applyFont="1" applyFill="1" applyAlignment="1">
      <alignment horizontal="right"/>
    </xf>
    <xf numFmtId="11" fontId="12" fillId="12" borderId="0" xfId="0" applyNumberFormat="1" applyFont="1" applyFill="1" applyAlignment="1">
      <alignment horizontal="right" wrapText="1"/>
    </xf>
    <xf numFmtId="11" fontId="18" fillId="0" borderId="0" xfId="0" applyNumberFormat="1" applyFont="1" applyAlignment="1">
      <alignment horizontal="right" wrapText="1"/>
    </xf>
    <xf numFmtId="11" fontId="18" fillId="12" borderId="0" xfId="0" applyNumberFormat="1" applyFont="1" applyFill="1" applyAlignment="1">
      <alignment horizontal="right" wrapText="1"/>
    </xf>
    <xf numFmtId="0" fontId="4" fillId="0" borderId="0" xfId="0" applyFont="1" applyAlignment="1">
      <alignment horizontal="left"/>
    </xf>
    <xf numFmtId="0" fontId="4" fillId="15" borderId="0" xfId="0" applyFont="1" applyFill="1" applyAlignment="1">
      <alignment wrapText="1"/>
    </xf>
    <xf numFmtId="0" fontId="4" fillId="16" borderId="0" xfId="0" applyFont="1" applyFill="1" applyAlignment="1">
      <alignment wrapText="1"/>
    </xf>
    <xf numFmtId="11" fontId="12" fillId="0" borderId="0" xfId="0" applyNumberFormat="1" applyFont="1"/>
    <xf numFmtId="0" fontId="8" fillId="0" borderId="0" xfId="0" applyFont="1" applyAlignment="1">
      <alignment horizontal="right"/>
    </xf>
    <xf numFmtId="11" fontId="12" fillId="0" borderId="0" xfId="0" applyNumberFormat="1" applyFont="1" applyAlignment="1">
      <alignment horizontal="right"/>
    </xf>
    <xf numFmtId="11" fontId="12" fillId="4" borderId="0" xfId="0" applyNumberFormat="1" applyFont="1" applyFill="1" applyAlignment="1">
      <alignment horizontal="right" wrapText="1"/>
    </xf>
    <xf numFmtId="0" fontId="13" fillId="16" borderId="0" xfId="0" applyFont="1" applyFill="1" applyAlignment="1">
      <alignment horizontal="left" vertical="center"/>
    </xf>
    <xf numFmtId="1" fontId="8" fillId="0" borderId="0" xfId="0" applyNumberFormat="1" applyFont="1" applyAlignment="1">
      <alignment horizontal="right"/>
    </xf>
    <xf numFmtId="11" fontId="2" fillId="0" borderId="0" xfId="0" applyNumberFormat="1" applyFont="1"/>
    <xf numFmtId="11" fontId="12" fillId="3" borderId="0" xfId="0" applyNumberFormat="1" applyFont="1" applyFill="1" applyAlignment="1">
      <alignment wrapText="1"/>
    </xf>
    <xf numFmtId="0" fontId="2" fillId="0" borderId="0" xfId="0" applyFont="1" applyAlignment="1">
      <alignment horizontal="right"/>
    </xf>
    <xf numFmtId="0" fontId="0" fillId="0" borderId="0" xfId="0" applyAlignment="1">
      <alignment horizontal="right"/>
    </xf>
    <xf numFmtId="0" fontId="19" fillId="0" borderId="0" xfId="0" applyFont="1"/>
    <xf numFmtId="11" fontId="12" fillId="18" borderId="0" xfId="0" applyNumberFormat="1" applyFont="1" applyFill="1" applyAlignment="1">
      <alignment horizontal="right" wrapText="1"/>
    </xf>
    <xf numFmtId="11" fontId="8" fillId="18" borderId="0" xfId="0" applyNumberFormat="1" applyFont="1" applyFill="1" applyAlignment="1">
      <alignment horizontal="center" wrapText="1"/>
    </xf>
    <xf numFmtId="11" fontId="4" fillId="0" borderId="0" xfId="0" applyNumberFormat="1" applyFont="1" applyAlignment="1">
      <alignment wrapText="1"/>
    </xf>
    <xf numFmtId="0" fontId="0" fillId="4" borderId="0" xfId="0" applyFill="1"/>
    <xf numFmtId="0" fontId="0" fillId="5" borderId="0" xfId="0" applyFill="1"/>
    <xf numFmtId="0" fontId="0" fillId="6" borderId="0" xfId="0" applyFill="1"/>
    <xf numFmtId="0" fontId="8" fillId="0" borderId="2" xfId="0" applyFont="1" applyBorder="1" applyAlignment="1">
      <alignment horizontal="center" vertical="center"/>
    </xf>
    <xf numFmtId="0" fontId="2" fillId="0" borderId="0" xfId="0" applyFont="1" applyAlignment="1">
      <alignment wrapText="1"/>
    </xf>
    <xf numFmtId="0" fontId="2" fillId="0" borderId="0" xfId="0" applyFont="1" applyAlignment="1">
      <alignment horizontal="center" vertical="center"/>
    </xf>
    <xf numFmtId="0" fontId="8" fillId="0" borderId="1" xfId="0" applyFont="1" applyBorder="1" applyAlignment="1">
      <alignment horizontal="center" wrapText="1"/>
    </xf>
    <xf numFmtId="0" fontId="19" fillId="0" borderId="0" xfId="0" applyFont="1" applyAlignment="1">
      <alignment horizontal="center" vertical="center"/>
    </xf>
    <xf numFmtId="49" fontId="2" fillId="0" borderId="0" xfId="0" quotePrefix="1" applyNumberFormat="1" applyFont="1" applyAlignment="1">
      <alignment horizontal="center" vertical="center"/>
    </xf>
    <xf numFmtId="11" fontId="8" fillId="3" borderId="0" xfId="0" applyNumberFormat="1" applyFont="1" applyFill="1" applyAlignment="1">
      <alignment horizontal="center" vertical="center" wrapText="1"/>
    </xf>
    <xf numFmtId="11" fontId="8" fillId="2" borderId="0" xfId="0" applyNumberFormat="1" applyFont="1" applyFill="1" applyAlignment="1">
      <alignment horizontal="center" vertical="center" wrapText="1"/>
    </xf>
    <xf numFmtId="0" fontId="8" fillId="0" borderId="0" xfId="0" applyFont="1" applyAlignment="1">
      <alignment horizontal="left" vertical="center" wrapText="1"/>
    </xf>
    <xf numFmtId="11" fontId="8" fillId="4" borderId="0" xfId="0" applyNumberFormat="1" applyFont="1" applyFill="1" applyAlignment="1">
      <alignment horizontal="center" vertical="center" wrapText="1"/>
    </xf>
    <xf numFmtId="11" fontId="8" fillId="8" borderId="0" xfId="0" applyNumberFormat="1" applyFont="1" applyFill="1" applyAlignment="1">
      <alignment horizontal="center" vertical="center"/>
    </xf>
    <xf numFmtId="11" fontId="12" fillId="7" borderId="0" xfId="0" applyNumberFormat="1" applyFont="1" applyFill="1" applyAlignment="1">
      <alignment horizontal="right" wrapText="1"/>
    </xf>
    <xf numFmtId="11" fontId="8" fillId="7" borderId="0" xfId="0" applyNumberFormat="1" applyFont="1" applyFill="1" applyAlignment="1">
      <alignment horizontal="center" wrapText="1"/>
    </xf>
    <xf numFmtId="11" fontId="8" fillId="7" borderId="0" xfId="0" applyNumberFormat="1" applyFont="1" applyFill="1" applyAlignment="1">
      <alignment horizontal="center" vertical="center" wrapText="1"/>
    </xf>
    <xf numFmtId="0" fontId="8" fillId="0" borderId="2" xfId="0" applyFont="1" applyBorder="1" applyAlignment="1">
      <alignment horizontal="center" wrapText="1"/>
    </xf>
    <xf numFmtId="0" fontId="8" fillId="0" borderId="0" xfId="0" applyFont="1" applyAlignment="1">
      <alignment wrapText="1"/>
    </xf>
    <xf numFmtId="11" fontId="8" fillId="0" borderId="0" xfId="0" applyNumberFormat="1" applyFont="1" applyAlignment="1">
      <alignment horizontal="center" vertical="center"/>
    </xf>
    <xf numFmtId="11" fontId="8" fillId="18" borderId="0" xfId="0" applyNumberFormat="1" applyFont="1" applyFill="1" applyAlignment="1">
      <alignment horizontal="center" vertical="center" wrapText="1"/>
    </xf>
    <xf numFmtId="11" fontId="8" fillId="9" borderId="0" xfId="0" applyNumberFormat="1" applyFont="1" applyFill="1" applyAlignment="1">
      <alignment horizontal="center" vertical="center" wrapText="1"/>
    </xf>
    <xf numFmtId="11" fontId="8" fillId="17" borderId="0" xfId="0" applyNumberFormat="1" applyFont="1" applyFill="1" applyAlignment="1">
      <alignment horizontal="center" vertical="center" wrapText="1"/>
    </xf>
    <xf numFmtId="11" fontId="8" fillId="17" borderId="0" xfId="0" applyNumberFormat="1" applyFont="1" applyFill="1" applyAlignment="1">
      <alignment horizontal="center" vertical="center"/>
    </xf>
    <xf numFmtId="11" fontId="8" fillId="0" borderId="0" xfId="0" applyNumberFormat="1" applyFont="1" applyAlignment="1">
      <alignment horizontal="center" vertical="center" wrapText="1"/>
    </xf>
    <xf numFmtId="0" fontId="2" fillId="0" borderId="1" xfId="0" applyFont="1" applyBorder="1" applyAlignment="1">
      <alignment horizontal="center"/>
    </xf>
    <xf numFmtId="0" fontId="0" fillId="0" borderId="0" xfId="0" applyAlignment="1">
      <alignment horizontal="right" wrapText="1"/>
    </xf>
    <xf numFmtId="0" fontId="0" fillId="19" borderId="0" xfId="0" applyFill="1"/>
    <xf numFmtId="0" fontId="13" fillId="19" borderId="0" xfId="0" applyFont="1" applyFill="1" applyAlignment="1">
      <alignment horizontal="left" vertical="center"/>
    </xf>
    <xf numFmtId="0" fontId="0" fillId="19" borderId="0" xfId="0" applyFill="1" applyAlignment="1">
      <alignment wrapText="1"/>
    </xf>
    <xf numFmtId="0" fontId="4" fillId="19" borderId="0" xfId="0" applyFont="1" applyFill="1" applyAlignment="1">
      <alignment wrapText="1"/>
    </xf>
    <xf numFmtId="0" fontId="8" fillId="19" borderId="0" xfId="0" applyFont="1" applyFill="1" applyAlignment="1">
      <alignment horizontal="center" wrapText="1"/>
    </xf>
    <xf numFmtId="0" fontId="1" fillId="19" borderId="0" xfId="0" applyFont="1" applyFill="1" applyAlignment="1">
      <alignment wrapText="1"/>
    </xf>
    <xf numFmtId="11" fontId="12" fillId="9" borderId="0" xfId="0" applyNumberFormat="1" applyFont="1" applyFill="1" applyAlignment="1">
      <alignment horizontal="center" wrapText="1"/>
    </xf>
    <xf numFmtId="11" fontId="12" fillId="0" borderId="0" xfId="0" applyNumberFormat="1" applyFont="1" applyAlignment="1">
      <alignment horizontal="center" wrapText="1"/>
    </xf>
    <xf numFmtId="11" fontId="4" fillId="0" borderId="0" xfId="0" applyNumberFormat="1" applyFont="1" applyAlignment="1">
      <alignment horizontal="center" wrapText="1"/>
    </xf>
    <xf numFmtId="11" fontId="2" fillId="0" borderId="0" xfId="0" applyNumberFormat="1" applyFont="1" applyAlignment="1">
      <alignment horizontal="center" vertical="center"/>
    </xf>
    <xf numFmtId="11" fontId="2" fillId="17" borderId="0" xfId="0" applyNumberFormat="1" applyFont="1" applyFill="1" applyAlignment="1">
      <alignment horizontal="center" vertical="center"/>
    </xf>
    <xf numFmtId="0" fontId="2" fillId="0" borderId="1" xfId="0" applyFont="1" applyBorder="1" applyAlignment="1">
      <alignment horizontal="center"/>
    </xf>
    <xf numFmtId="0" fontId="12" fillId="0" borderId="0" xfId="0" applyFont="1" applyAlignment="1">
      <alignment vertical="center" wrapText="1"/>
    </xf>
    <xf numFmtId="0" fontId="8" fillId="0" borderId="0" xfId="0" applyFont="1" applyAlignment="1">
      <alignment vertical="center" wrapText="1"/>
    </xf>
    <xf numFmtId="0" fontId="8" fillId="0" borderId="1" xfId="0" applyFont="1" applyBorder="1" applyAlignment="1">
      <alignment horizontal="center" vertical="center" wrapText="1"/>
    </xf>
    <xf numFmtId="0" fontId="2" fillId="0" borderId="0" xfId="0" applyFont="1" applyAlignment="1">
      <alignment horizontal="center" vertical="center"/>
    </xf>
    <xf numFmtId="0" fontId="8" fillId="0" borderId="2" xfId="0" applyFont="1" applyBorder="1" applyAlignment="1">
      <alignment horizontal="center" vertical="center" wrapText="1"/>
    </xf>
  </cellXfs>
  <cellStyles count="3">
    <cellStyle name="Hyperlink" xfId="1" builtinId="8"/>
    <cellStyle name="Normal" xfId="0" builtinId="0"/>
    <cellStyle name="Normal 2" xfId="2" xr:uid="{00000000-0005-0000-0000-000002000000}"/>
  </cellStyles>
  <dxfs count="0"/>
  <tableStyles count="0" defaultTableStyle="TableStyleMedium2" defaultPivotStyle="PivotStyleLight16"/>
  <colors>
    <mruColors>
      <color rgb="FFCCFFCC"/>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323850</xdr:colOff>
      <xdr:row>0</xdr:row>
      <xdr:rowOff>9525</xdr:rowOff>
    </xdr:from>
    <xdr:to>
      <xdr:col>4</xdr:col>
      <xdr:colOff>542925</xdr:colOff>
      <xdr:row>4</xdr:row>
      <xdr:rowOff>304800</xdr:rowOff>
    </xdr:to>
    <xdr:pic>
      <xdr:nvPicPr>
        <xdr:cNvPr id="2786" name="Picture 154" descr="colrlgo2">
          <a:extLst>
            <a:ext uri="{FF2B5EF4-FFF2-40B4-BE49-F238E27FC236}">
              <a16:creationId xmlns:a16="http://schemas.microsoft.com/office/drawing/2014/main" id="{C08391CA-EB36-1ABB-6E21-9FA13D6581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10050" y="9525"/>
          <a:ext cx="990600" cy="942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som.w2k.state.me.us\data\DEP-DATA\AIR\Emissions_Data\POINT-CAERS-MAIRIS\Hazardous%20Air%20Pollutants\2017_HAP_Default_EFs\2017_DEP_Default_HAP_EFs.xls" TargetMode="External"/><Relationship Id="rId1" Type="http://schemas.openxmlformats.org/officeDocument/2006/relationships/externalLinkPath" Target="2017_DEP_Default_HAP_EF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etails"/>
      <sheetName val="Simplified Defaults"/>
      <sheetName val="Heat content"/>
    </sheetNames>
    <sheetDataSet>
      <sheetData sheetId="0">
        <row r="298">
          <cell r="D298">
            <v>1.42E-3</v>
          </cell>
        </row>
        <row r="299">
          <cell r="D299">
            <v>7.9699999999999997E-4</v>
          </cell>
        </row>
        <row r="300">
          <cell r="D300">
            <v>1.66E-5</v>
          </cell>
        </row>
        <row r="301">
          <cell r="D301">
            <v>4.0099999999999999E-5</v>
          </cell>
        </row>
        <row r="302">
          <cell r="D302">
            <v>1.42E-6</v>
          </cell>
        </row>
        <row r="303">
          <cell r="D303">
            <v>5.1800000000000004E-6</v>
          </cell>
        </row>
        <row r="304">
          <cell r="D304">
            <v>1.7800000000000007E-6</v>
          </cell>
        </row>
        <row r="305">
          <cell r="D305">
            <v>3.3999999999999996E-6</v>
          </cell>
        </row>
        <row r="306">
          <cell r="D306">
            <v>3.6699999999999999E-7</v>
          </cell>
        </row>
        <row r="307">
          <cell r="D307">
            <v>0</v>
          </cell>
        </row>
        <row r="308">
          <cell r="D308">
            <v>1.4400000000000001E-3</v>
          </cell>
        </row>
        <row r="309">
          <cell r="D309">
            <v>4.8699999999999991E-5</v>
          </cell>
        </row>
        <row r="310">
          <cell r="D310">
            <v>5.5799999999999989E-7</v>
          </cell>
        </row>
        <row r="311">
          <cell r="D311">
            <v>1.98E-5</v>
          </cell>
        </row>
        <row r="312">
          <cell r="D312">
            <v>0</v>
          </cell>
        </row>
      </sheetData>
      <sheetData sheetId="1"/>
      <sheetData sheetId="2"/>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hyperlink" Target="https://www3.epa.gov/ttn/chief/ap42/appendix/appa.pdf"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312"/>
  <sheetViews>
    <sheetView topLeftCell="A233" zoomScale="90" zoomScaleNormal="90" workbookViewId="0">
      <selection activeCell="D251" sqref="D251"/>
    </sheetView>
  </sheetViews>
  <sheetFormatPr defaultRowHeight="13.2" x14ac:dyDescent="0.25"/>
  <cols>
    <col min="1" max="1" width="11.109375" customWidth="1"/>
    <col min="2" max="2" width="27.33203125" style="7" customWidth="1"/>
    <col min="3" max="3" width="19.6640625" customWidth="1"/>
    <col min="4" max="4" width="15.44140625" style="2" bestFit="1" customWidth="1"/>
    <col min="5" max="5" width="7.5546875" style="12" customWidth="1"/>
    <col min="6" max="6" width="10.88671875" customWidth="1"/>
    <col min="7" max="7" width="62.6640625" customWidth="1"/>
    <col min="8" max="8" width="17.44140625" customWidth="1"/>
    <col min="9" max="10" width="10.5546875" customWidth="1"/>
    <col min="11" max="11" width="15.5546875" bestFit="1" customWidth="1"/>
    <col min="12" max="12" width="18.6640625" bestFit="1" customWidth="1"/>
    <col min="13" max="14" width="10.5546875" customWidth="1"/>
  </cols>
  <sheetData>
    <row r="1" spans="2:14" ht="12.75" customHeight="1" x14ac:dyDescent="0.25">
      <c r="C1" s="15"/>
    </row>
    <row r="2" spans="2:14" s="63" customFormat="1" ht="17.399999999999999" x14ac:dyDescent="0.25">
      <c r="B2" s="61" t="s">
        <v>0</v>
      </c>
      <c r="C2" s="62"/>
      <c r="D2" s="62"/>
      <c r="E2" s="62"/>
    </row>
    <row r="3" spans="2:14" x14ac:dyDescent="0.25">
      <c r="B3" s="8" t="s">
        <v>1</v>
      </c>
      <c r="C3" s="18"/>
      <c r="D3" s="18"/>
      <c r="E3" s="18"/>
      <c r="F3" s="5"/>
      <c r="H3" s="8" t="s">
        <v>2</v>
      </c>
    </row>
    <row r="4" spans="2:14" x14ac:dyDescent="0.25">
      <c r="B4" s="8"/>
      <c r="C4" s="18"/>
      <c r="D4" s="18"/>
      <c r="E4" s="18"/>
      <c r="F4" s="5"/>
      <c r="H4" s="2" t="s">
        <v>3</v>
      </c>
    </row>
    <row r="5" spans="2:14" x14ac:dyDescent="0.25">
      <c r="B5" s="33" t="s">
        <v>4</v>
      </c>
      <c r="C5" s="34" t="s">
        <v>5</v>
      </c>
      <c r="D5" s="35" t="s">
        <v>6</v>
      </c>
      <c r="E5" s="36" t="s">
        <v>7</v>
      </c>
      <c r="F5" s="35" t="s">
        <v>8</v>
      </c>
      <c r="G5" s="37" t="s">
        <v>9</v>
      </c>
      <c r="H5" s="51" t="s">
        <v>10</v>
      </c>
      <c r="I5" s="157" t="s">
        <v>11</v>
      </c>
      <c r="J5" s="157"/>
      <c r="K5" s="157" t="s">
        <v>12</v>
      </c>
      <c r="L5" s="157"/>
      <c r="M5" s="157" t="s">
        <v>13</v>
      </c>
      <c r="N5" s="157"/>
    </row>
    <row r="6" spans="2:14" s="10" customFormat="1" x14ac:dyDescent="0.25">
      <c r="B6" s="28" t="s">
        <v>14</v>
      </c>
      <c r="C6" s="11" t="s">
        <v>15</v>
      </c>
      <c r="D6" s="133">
        <f>M6</f>
        <v>4.4699999999999997E-2</v>
      </c>
      <c r="E6" s="134"/>
      <c r="F6" s="28" t="s">
        <v>16</v>
      </c>
      <c r="G6" s="10" t="s">
        <v>17</v>
      </c>
      <c r="H6" s="10" t="s">
        <v>18</v>
      </c>
      <c r="I6" s="21">
        <v>2.9799999999999998E-4</v>
      </c>
      <c r="J6" s="10" t="s">
        <v>19</v>
      </c>
      <c r="K6" s="10">
        <v>150</v>
      </c>
      <c r="L6" s="10" t="s">
        <v>20</v>
      </c>
      <c r="M6" s="21">
        <f>I6*K6</f>
        <v>4.4699999999999997E-2</v>
      </c>
      <c r="N6" s="10" t="s">
        <v>16</v>
      </c>
    </row>
    <row r="7" spans="2:14" s="10" customFormat="1" x14ac:dyDescent="0.25">
      <c r="B7" s="28" t="s">
        <v>21</v>
      </c>
      <c r="C7" s="11" t="s">
        <v>22</v>
      </c>
      <c r="D7" s="133">
        <f>M7</f>
        <v>1.0575000000000001E-2</v>
      </c>
      <c r="E7" s="134"/>
      <c r="F7" s="28" t="s">
        <v>16</v>
      </c>
      <c r="G7" s="10" t="s">
        <v>17</v>
      </c>
      <c r="H7" s="10" t="s">
        <v>18</v>
      </c>
      <c r="I7" s="21">
        <v>7.0500000000000006E-5</v>
      </c>
      <c r="J7" s="10" t="s">
        <v>19</v>
      </c>
      <c r="K7" s="10">
        <v>150</v>
      </c>
      <c r="L7" s="10" t="s">
        <v>20</v>
      </c>
      <c r="M7" s="21">
        <f>I7*K7</f>
        <v>1.0575000000000001E-2</v>
      </c>
      <c r="N7" s="10" t="s">
        <v>16</v>
      </c>
    </row>
    <row r="8" spans="2:14" x14ac:dyDescent="0.25">
      <c r="B8" s="25" t="s">
        <v>23</v>
      </c>
      <c r="C8" s="22" t="s">
        <v>24</v>
      </c>
      <c r="D8" s="88">
        <f>0.00132*1</f>
        <v>1.32E-3</v>
      </c>
      <c r="E8" s="14" t="s">
        <v>25</v>
      </c>
      <c r="F8" s="5" t="s">
        <v>16</v>
      </c>
      <c r="G8" s="10" t="s">
        <v>26</v>
      </c>
      <c r="H8" s="10">
        <v>10100401</v>
      </c>
    </row>
    <row r="9" spans="2:14" s="10" customFormat="1" x14ac:dyDescent="0.25">
      <c r="B9" s="28" t="s">
        <v>27</v>
      </c>
      <c r="C9" s="11" t="s">
        <v>28</v>
      </c>
      <c r="D9" s="88">
        <f>0.000214*1</f>
        <v>2.14E-4</v>
      </c>
      <c r="E9" s="14" t="s">
        <v>25</v>
      </c>
      <c r="F9" s="28" t="s">
        <v>16</v>
      </c>
      <c r="G9" s="10" t="s">
        <v>26</v>
      </c>
      <c r="H9" s="10">
        <v>10100401</v>
      </c>
    </row>
    <row r="10" spans="2:14" s="10" customFormat="1" x14ac:dyDescent="0.25">
      <c r="B10" s="28" t="s">
        <v>29</v>
      </c>
      <c r="C10" s="11" t="s">
        <v>30</v>
      </c>
      <c r="D10" s="88">
        <f>0.000398*1</f>
        <v>3.9800000000000002E-4</v>
      </c>
      <c r="E10" s="14" t="s">
        <v>25</v>
      </c>
      <c r="F10" s="28" t="s">
        <v>16</v>
      </c>
      <c r="G10" s="10" t="s">
        <v>26</v>
      </c>
      <c r="H10" s="10">
        <v>10100401</v>
      </c>
    </row>
    <row r="11" spans="2:14" s="10" customFormat="1" x14ac:dyDescent="0.25">
      <c r="B11" s="25" t="s">
        <v>31</v>
      </c>
      <c r="C11" s="22" t="s">
        <v>32</v>
      </c>
      <c r="D11" s="89">
        <v>8.4500000000000005E-4</v>
      </c>
      <c r="E11" s="26" t="s">
        <v>25</v>
      </c>
      <c r="F11" s="5" t="s">
        <v>16</v>
      </c>
      <c r="G11" s="10" t="s">
        <v>33</v>
      </c>
      <c r="H11">
        <v>10100401</v>
      </c>
      <c r="I11"/>
      <c r="J11"/>
      <c r="K11"/>
      <c r="L11"/>
      <c r="M11"/>
      <c r="N11"/>
    </row>
    <row r="12" spans="2:14" s="10" customFormat="1" x14ac:dyDescent="0.25">
      <c r="B12" s="3" t="s">
        <v>34</v>
      </c>
      <c r="C12" s="22" t="s">
        <v>35</v>
      </c>
      <c r="D12" s="105">
        <v>1.1297777777777777E-3</v>
      </c>
      <c r="E12" s="19"/>
      <c r="F12" s="5" t="s">
        <v>16</v>
      </c>
      <c r="G12" s="10" t="s">
        <v>36</v>
      </c>
      <c r="H12"/>
      <c r="I12"/>
      <c r="J12"/>
      <c r="K12"/>
      <c r="L12"/>
      <c r="M12"/>
      <c r="N12"/>
    </row>
    <row r="13" spans="2:14" s="10" customFormat="1" x14ac:dyDescent="0.25">
      <c r="B13" s="25" t="s">
        <v>37</v>
      </c>
      <c r="C13" s="22" t="s">
        <v>38</v>
      </c>
      <c r="D13" s="89">
        <v>2.4800000000000001E-4</v>
      </c>
      <c r="E13" s="26" t="s">
        <v>25</v>
      </c>
      <c r="F13" s="5" t="s">
        <v>16</v>
      </c>
      <c r="G13" s="10" t="s">
        <v>33</v>
      </c>
      <c r="H13">
        <v>10100401</v>
      </c>
    </row>
    <row r="14" spans="2:14" s="10" customFormat="1" x14ac:dyDescent="0.25">
      <c r="B14" s="28" t="s">
        <v>39</v>
      </c>
      <c r="C14" s="11" t="s">
        <v>40</v>
      </c>
      <c r="D14" s="88">
        <f>0.00602*1</f>
        <v>6.0200000000000002E-3</v>
      </c>
      <c r="E14" s="14" t="s">
        <v>41</v>
      </c>
      <c r="F14" s="28" t="s">
        <v>16</v>
      </c>
      <c r="G14" s="10" t="s">
        <v>26</v>
      </c>
      <c r="H14" s="10">
        <v>10100401</v>
      </c>
    </row>
    <row r="15" spans="2:14" s="10" customFormat="1" x14ac:dyDescent="0.25">
      <c r="B15" s="28" t="s">
        <v>42</v>
      </c>
      <c r="C15" s="11">
        <v>600</v>
      </c>
      <c r="D15" s="84">
        <v>2.6499999999999999E-8</v>
      </c>
      <c r="E15" s="13"/>
      <c r="F15" s="28" t="s">
        <v>16</v>
      </c>
      <c r="G15" s="10" t="s">
        <v>43</v>
      </c>
      <c r="H15" s="106" t="s">
        <v>44</v>
      </c>
    </row>
    <row r="16" spans="2:14" s="10" customFormat="1" x14ac:dyDescent="0.25">
      <c r="B16" s="28" t="s">
        <v>45</v>
      </c>
      <c r="C16" s="11" t="s">
        <v>46</v>
      </c>
      <c r="D16" s="88">
        <v>3.3000000000000002E-2</v>
      </c>
      <c r="E16" s="14" t="s">
        <v>25</v>
      </c>
      <c r="F16" s="28" t="s">
        <v>16</v>
      </c>
      <c r="G16" s="10" t="s">
        <v>26</v>
      </c>
      <c r="H16" s="10">
        <v>10100401</v>
      </c>
    </row>
    <row r="17" spans="2:14" x14ac:dyDescent="0.25">
      <c r="B17" s="28" t="s">
        <v>47</v>
      </c>
      <c r="C17" s="11" t="s">
        <v>48</v>
      </c>
      <c r="D17" s="88">
        <f>0.003*1</f>
        <v>3.0000000000000001E-3</v>
      </c>
      <c r="E17" s="14" t="s">
        <v>25</v>
      </c>
      <c r="F17" s="28" t="s">
        <v>16</v>
      </c>
      <c r="G17" s="10" t="s">
        <v>33</v>
      </c>
      <c r="H17" s="10">
        <v>10100401</v>
      </c>
      <c r="I17" s="10"/>
      <c r="J17" s="10"/>
      <c r="K17" s="10"/>
      <c r="L17" s="10"/>
      <c r="M17" s="10"/>
      <c r="N17" s="10"/>
    </row>
    <row r="18" spans="2:14" s="10" customFormat="1" x14ac:dyDescent="0.25">
      <c r="B18" s="28" t="s">
        <v>49</v>
      </c>
      <c r="C18" s="11" t="s">
        <v>50</v>
      </c>
      <c r="D18" s="88">
        <f>0.000113*1</f>
        <v>1.13E-4</v>
      </c>
      <c r="E18" s="14" t="s">
        <v>25</v>
      </c>
      <c r="F18" s="28" t="s">
        <v>16</v>
      </c>
      <c r="G18" s="10" t="s">
        <v>26</v>
      </c>
      <c r="H18" s="10">
        <v>10100401</v>
      </c>
    </row>
    <row r="19" spans="2:14" s="10" customFormat="1" x14ac:dyDescent="0.25">
      <c r="B19" s="28" t="s">
        <v>51</v>
      </c>
      <c r="C19" s="11" t="s">
        <v>52</v>
      </c>
      <c r="D19" s="88">
        <f>0.0845*1</f>
        <v>8.4500000000000006E-2</v>
      </c>
      <c r="E19" s="14" t="s">
        <v>25</v>
      </c>
      <c r="F19" s="28" t="s">
        <v>16</v>
      </c>
      <c r="G19" s="10" t="s">
        <v>33</v>
      </c>
      <c r="H19" s="10">
        <v>10100401</v>
      </c>
    </row>
    <row r="20" spans="2:14" s="9" customFormat="1" x14ac:dyDescent="0.25">
      <c r="B20" s="28" t="s">
        <v>53</v>
      </c>
      <c r="C20" s="15">
        <v>246</v>
      </c>
      <c r="D20" s="88">
        <v>1.1000000000000001E-3</v>
      </c>
      <c r="E20" s="14" t="s">
        <v>54</v>
      </c>
      <c r="F20" s="28" t="s">
        <v>16</v>
      </c>
      <c r="G20" s="10" t="s">
        <v>26</v>
      </c>
      <c r="H20" s="10">
        <v>10200401</v>
      </c>
      <c r="I20" s="10"/>
      <c r="J20" s="10"/>
      <c r="K20" s="10"/>
      <c r="L20" s="10"/>
      <c r="M20" s="10"/>
      <c r="N20" s="10"/>
    </row>
    <row r="21" spans="2:14" x14ac:dyDescent="0.25">
      <c r="C21" s="1"/>
      <c r="D21" s="90"/>
      <c r="E21" s="11"/>
      <c r="F21" s="6"/>
    </row>
    <row r="22" spans="2:14" x14ac:dyDescent="0.25">
      <c r="C22" s="1"/>
      <c r="D22" s="90"/>
      <c r="E22" s="11"/>
      <c r="F22" s="6"/>
    </row>
    <row r="23" spans="2:14" s="55" customFormat="1" ht="17.399999999999999" x14ac:dyDescent="0.25">
      <c r="B23" s="52" t="s">
        <v>55</v>
      </c>
      <c r="C23" s="52"/>
      <c r="D23" s="52"/>
      <c r="E23" s="52"/>
    </row>
    <row r="24" spans="2:14" ht="12.75" customHeight="1" x14ac:dyDescent="0.25">
      <c r="B24" s="8" t="s">
        <v>56</v>
      </c>
      <c r="C24" s="30"/>
      <c r="D24" s="30"/>
      <c r="E24" s="30"/>
      <c r="H24" s="8" t="s">
        <v>57</v>
      </c>
    </row>
    <row r="25" spans="2:14" x14ac:dyDescent="0.25">
      <c r="C25" s="15"/>
      <c r="D25" s="91"/>
      <c r="E25" s="11"/>
      <c r="H25" s="2" t="s">
        <v>3</v>
      </c>
    </row>
    <row r="26" spans="2:14" x14ac:dyDescent="0.25">
      <c r="B26" s="33" t="s">
        <v>4</v>
      </c>
      <c r="C26" s="34" t="s">
        <v>5</v>
      </c>
      <c r="D26" s="35" t="s">
        <v>6</v>
      </c>
      <c r="E26" s="36" t="s">
        <v>7</v>
      </c>
      <c r="F26" s="35" t="s">
        <v>8</v>
      </c>
      <c r="G26" s="37" t="s">
        <v>9</v>
      </c>
      <c r="H26" s="51" t="s">
        <v>10</v>
      </c>
      <c r="I26" s="157" t="s">
        <v>11</v>
      </c>
      <c r="J26" s="157"/>
      <c r="K26" s="157" t="s">
        <v>12</v>
      </c>
      <c r="L26" s="157"/>
      <c r="M26" s="157" t="s">
        <v>13</v>
      </c>
      <c r="N26" s="157"/>
    </row>
    <row r="27" spans="2:14" s="10" customFormat="1" x14ac:dyDescent="0.25">
      <c r="B27" s="28" t="s">
        <v>14</v>
      </c>
      <c r="C27" s="11" t="s">
        <v>15</v>
      </c>
      <c r="D27" s="107">
        <v>0</v>
      </c>
      <c r="E27" s="19"/>
      <c r="F27" s="28" t="s">
        <v>16</v>
      </c>
      <c r="G27" s="10" t="s">
        <v>58</v>
      </c>
      <c r="I27" s="21"/>
      <c r="M27" s="21"/>
    </row>
    <row r="28" spans="2:14" s="10" customFormat="1" x14ac:dyDescent="0.25">
      <c r="B28" s="28" t="s">
        <v>21</v>
      </c>
      <c r="C28" s="11" t="s">
        <v>22</v>
      </c>
      <c r="D28" s="107">
        <v>0</v>
      </c>
      <c r="E28" s="19"/>
      <c r="F28" s="28" t="s">
        <v>16</v>
      </c>
      <c r="G28" s="10" t="s">
        <v>58</v>
      </c>
      <c r="I28" s="21"/>
      <c r="M28" s="21"/>
    </row>
    <row r="29" spans="2:14" s="10" customFormat="1" x14ac:dyDescent="0.25">
      <c r="B29" s="28" t="s">
        <v>23</v>
      </c>
      <c r="C29" s="11" t="s">
        <v>24</v>
      </c>
      <c r="D29" s="88">
        <f>M29</f>
        <v>5.5999999999999995E-4</v>
      </c>
      <c r="E29" s="14" t="s">
        <v>54</v>
      </c>
      <c r="F29" s="28" t="s">
        <v>16</v>
      </c>
      <c r="G29" s="10" t="s">
        <v>26</v>
      </c>
      <c r="H29" s="10">
        <v>10100501</v>
      </c>
      <c r="I29" s="21">
        <v>3.9999999999999998E-6</v>
      </c>
      <c r="J29" s="10" t="s">
        <v>19</v>
      </c>
      <c r="K29" s="10">
        <v>140</v>
      </c>
      <c r="L29" s="10" t="s">
        <v>20</v>
      </c>
      <c r="M29" s="21">
        <f>I29*K29</f>
        <v>5.5999999999999995E-4</v>
      </c>
      <c r="N29" s="10" t="s">
        <v>16</v>
      </c>
    </row>
    <row r="30" spans="2:14" s="10" customFormat="1" x14ac:dyDescent="0.25">
      <c r="B30" s="28" t="s">
        <v>27</v>
      </c>
      <c r="C30" s="11" t="s">
        <v>28</v>
      </c>
      <c r="D30" s="107">
        <v>0</v>
      </c>
      <c r="E30" s="19"/>
      <c r="F30" s="28" t="s">
        <v>16</v>
      </c>
      <c r="G30" s="10" t="s">
        <v>58</v>
      </c>
      <c r="I30" s="21"/>
      <c r="M30" s="21"/>
    </row>
    <row r="31" spans="2:14" s="10" customFormat="1" x14ac:dyDescent="0.25">
      <c r="B31" s="28" t="s">
        <v>29</v>
      </c>
      <c r="C31" s="11" t="s">
        <v>30</v>
      </c>
      <c r="D31" s="88">
        <f>M31</f>
        <v>4.2000000000000002E-4</v>
      </c>
      <c r="E31" s="14" t="s">
        <v>54</v>
      </c>
      <c r="F31" s="28" t="s">
        <v>16</v>
      </c>
      <c r="G31" s="10" t="s">
        <v>26</v>
      </c>
      <c r="H31" s="10">
        <v>10100501</v>
      </c>
      <c r="I31" s="21">
        <v>3.0000000000000001E-6</v>
      </c>
      <c r="J31" s="10" t="s">
        <v>19</v>
      </c>
      <c r="K31" s="10">
        <v>140</v>
      </c>
      <c r="L31" s="10" t="s">
        <v>20</v>
      </c>
      <c r="M31" s="21">
        <f>I31*K31</f>
        <v>4.2000000000000002E-4</v>
      </c>
      <c r="N31" s="10" t="s">
        <v>16</v>
      </c>
    </row>
    <row r="32" spans="2:14" s="10" customFormat="1" x14ac:dyDescent="0.25">
      <c r="B32" s="28" t="s">
        <v>31</v>
      </c>
      <c r="C32" s="11" t="s">
        <v>32</v>
      </c>
      <c r="D32" s="94">
        <f>M32</f>
        <v>4.2000000000000002E-4</v>
      </c>
      <c r="E32" s="20" t="s">
        <v>54</v>
      </c>
      <c r="F32" s="28" t="s">
        <v>16</v>
      </c>
      <c r="G32" s="10" t="s">
        <v>26</v>
      </c>
      <c r="H32" s="10">
        <v>10100501</v>
      </c>
      <c r="I32" s="21">
        <v>3.0000000000000001E-6</v>
      </c>
      <c r="J32" s="10" t="s">
        <v>19</v>
      </c>
      <c r="K32" s="10">
        <v>140</v>
      </c>
      <c r="L32" s="10" t="s">
        <v>20</v>
      </c>
      <c r="M32" s="21">
        <f>I32*K32</f>
        <v>4.2000000000000002E-4</v>
      </c>
      <c r="N32" s="10" t="s">
        <v>16</v>
      </c>
    </row>
    <row r="33" spans="2:14" s="10" customFormat="1" x14ac:dyDescent="0.25">
      <c r="B33" s="28" t="s">
        <v>34</v>
      </c>
      <c r="C33" s="11" t="s">
        <v>35</v>
      </c>
      <c r="D33" s="107">
        <v>3.4439999999999997E-4</v>
      </c>
      <c r="E33" s="19"/>
      <c r="F33" s="28" t="s">
        <v>16</v>
      </c>
      <c r="G33" s="10" t="s">
        <v>36</v>
      </c>
    </row>
    <row r="34" spans="2:14" s="10" customFormat="1" x14ac:dyDescent="0.25">
      <c r="B34" s="28" t="s">
        <v>37</v>
      </c>
      <c r="C34" s="11" t="s">
        <v>38</v>
      </c>
      <c r="D34" s="107">
        <v>7.5599999999999994E-5</v>
      </c>
      <c r="E34" s="19"/>
      <c r="F34" s="28" t="s">
        <v>16</v>
      </c>
      <c r="G34" s="10" t="s">
        <v>36</v>
      </c>
    </row>
    <row r="35" spans="2:14" s="10" customFormat="1" x14ac:dyDescent="0.25">
      <c r="B35" s="28" t="s">
        <v>39</v>
      </c>
      <c r="C35" s="11" t="s">
        <v>40</v>
      </c>
      <c r="D35" s="108">
        <f>M35</f>
        <v>2.1000000000000001E-4</v>
      </c>
      <c r="E35" s="32" t="s">
        <v>41</v>
      </c>
      <c r="F35" s="28" t="s">
        <v>16</v>
      </c>
      <c r="G35" s="10" t="s">
        <v>26</v>
      </c>
      <c r="H35" s="10">
        <v>10301302</v>
      </c>
      <c r="M35" s="21">
        <v>2.1000000000000001E-4</v>
      </c>
      <c r="N35" s="10" t="s">
        <v>16</v>
      </c>
    </row>
    <row r="36" spans="2:14" s="10" customFormat="1" x14ac:dyDescent="0.25">
      <c r="B36" s="28" t="s">
        <v>42</v>
      </c>
      <c r="C36" s="11">
        <v>600</v>
      </c>
      <c r="D36" s="84">
        <v>2.6499999999999999E-8</v>
      </c>
      <c r="E36" s="13"/>
      <c r="F36" s="28" t="s">
        <v>16</v>
      </c>
      <c r="G36" s="10" t="s">
        <v>43</v>
      </c>
      <c r="H36" s="106" t="s">
        <v>44</v>
      </c>
    </row>
    <row r="37" spans="2:14" s="10" customFormat="1" x14ac:dyDescent="0.25">
      <c r="B37" s="28" t="s">
        <v>45</v>
      </c>
      <c r="C37" s="11" t="s">
        <v>46</v>
      </c>
      <c r="D37" s="88">
        <v>3.5000000000000003E-2</v>
      </c>
      <c r="E37" s="14" t="s">
        <v>54</v>
      </c>
      <c r="F37" s="28" t="s">
        <v>16</v>
      </c>
      <c r="G37" s="10" t="s">
        <v>26</v>
      </c>
      <c r="H37" s="10">
        <v>10100501</v>
      </c>
    </row>
    <row r="38" spans="2:14" s="10" customFormat="1" x14ac:dyDescent="0.25">
      <c r="B38" s="28" t="s">
        <v>47</v>
      </c>
      <c r="C38" s="11" t="s">
        <v>48</v>
      </c>
      <c r="D38" s="88">
        <f>M38</f>
        <v>8.4000000000000003E-4</v>
      </c>
      <c r="E38" s="14" t="s">
        <v>54</v>
      </c>
      <c r="F38" s="28" t="s">
        <v>16</v>
      </c>
      <c r="G38" s="10" t="s">
        <v>26</v>
      </c>
      <c r="H38" s="10">
        <v>10100501</v>
      </c>
      <c r="I38" s="21">
        <v>6.0000000000000002E-6</v>
      </c>
      <c r="J38" s="10" t="s">
        <v>19</v>
      </c>
      <c r="K38" s="10">
        <v>140</v>
      </c>
      <c r="L38" s="10" t="s">
        <v>20</v>
      </c>
      <c r="M38" s="21">
        <f>I38*K38</f>
        <v>8.4000000000000003E-4</v>
      </c>
      <c r="N38" s="10" t="s">
        <v>16</v>
      </c>
    </row>
    <row r="39" spans="2:14" s="10" customFormat="1" x14ac:dyDescent="0.25">
      <c r="B39" s="28" t="s">
        <v>49</v>
      </c>
      <c r="C39" s="11" t="s">
        <v>50</v>
      </c>
      <c r="D39" s="88">
        <f>M39</f>
        <v>4.2000000000000002E-4</v>
      </c>
      <c r="E39" s="14" t="s">
        <v>54</v>
      </c>
      <c r="F39" s="28" t="s">
        <v>16</v>
      </c>
      <c r="G39" s="10" t="s">
        <v>26</v>
      </c>
      <c r="H39" s="10">
        <v>10100501</v>
      </c>
      <c r="I39" s="21">
        <v>3.0000000000000001E-6</v>
      </c>
      <c r="J39" s="10" t="s">
        <v>19</v>
      </c>
      <c r="K39" s="10">
        <v>140</v>
      </c>
      <c r="L39" s="10" t="s">
        <v>20</v>
      </c>
      <c r="M39" s="21">
        <f>I39*K39</f>
        <v>4.2000000000000002E-4</v>
      </c>
      <c r="N39" s="10" t="s">
        <v>16</v>
      </c>
    </row>
    <row r="40" spans="2:14" s="10" customFormat="1" x14ac:dyDescent="0.25">
      <c r="B40" s="28" t="s">
        <v>51</v>
      </c>
      <c r="C40" s="11" t="s">
        <v>52</v>
      </c>
      <c r="D40" s="88">
        <f>M40</f>
        <v>4.2000000000000002E-4</v>
      </c>
      <c r="E40" s="14" t="s">
        <v>54</v>
      </c>
      <c r="F40" s="28" t="s">
        <v>16</v>
      </c>
      <c r="G40" s="10" t="s">
        <v>26</v>
      </c>
      <c r="H40" s="10">
        <v>10100501</v>
      </c>
      <c r="I40" s="21">
        <v>3.0000000000000001E-6</v>
      </c>
      <c r="J40" s="10" t="s">
        <v>19</v>
      </c>
      <c r="K40" s="10">
        <v>140</v>
      </c>
      <c r="L40" s="10" t="s">
        <v>20</v>
      </c>
      <c r="M40" s="21">
        <f>I40*K40</f>
        <v>4.2000000000000002E-4</v>
      </c>
      <c r="N40" s="10" t="s">
        <v>16</v>
      </c>
    </row>
    <row r="41" spans="2:14" s="10" customFormat="1" x14ac:dyDescent="0.25">
      <c r="B41" s="25" t="s">
        <v>53</v>
      </c>
      <c r="C41" s="15">
        <v>246</v>
      </c>
      <c r="D41" s="88">
        <f>0.0033*1</f>
        <v>3.3E-3</v>
      </c>
      <c r="E41" s="14" t="s">
        <v>54</v>
      </c>
      <c r="F41" s="28" t="s">
        <v>16</v>
      </c>
      <c r="G41" s="10" t="s">
        <v>26</v>
      </c>
      <c r="H41" s="10">
        <v>10100501</v>
      </c>
    </row>
    <row r="42" spans="2:14" x14ac:dyDescent="0.25">
      <c r="B42" s="5"/>
      <c r="C42" s="22"/>
      <c r="D42" s="92"/>
      <c r="E42" s="19"/>
      <c r="F42" s="5"/>
      <c r="G42" s="10"/>
    </row>
    <row r="43" spans="2:14" x14ac:dyDescent="0.25">
      <c r="B43" s="5"/>
      <c r="C43" s="22"/>
      <c r="D43" s="92"/>
      <c r="E43" s="19"/>
      <c r="F43" s="5"/>
      <c r="G43" s="10"/>
    </row>
    <row r="44" spans="2:14" s="55" customFormat="1" ht="17.399999999999999" x14ac:dyDescent="0.25">
      <c r="B44" s="52" t="s">
        <v>59</v>
      </c>
      <c r="C44" s="52"/>
      <c r="D44" s="52"/>
      <c r="E44" s="52"/>
    </row>
    <row r="45" spans="2:14" ht="12.75" customHeight="1" x14ac:dyDescent="0.25">
      <c r="B45" s="8" t="s">
        <v>60</v>
      </c>
      <c r="C45" s="30"/>
      <c r="D45" s="30"/>
      <c r="E45" s="30"/>
      <c r="H45" s="8" t="s">
        <v>61</v>
      </c>
    </row>
    <row r="46" spans="2:14" x14ac:dyDescent="0.25">
      <c r="C46" s="15"/>
      <c r="D46" s="91"/>
      <c r="E46" s="11"/>
      <c r="H46" s="2" t="s">
        <v>3</v>
      </c>
    </row>
    <row r="47" spans="2:14" x14ac:dyDescent="0.25">
      <c r="B47" s="33" t="s">
        <v>4</v>
      </c>
      <c r="C47" s="34" t="s">
        <v>5</v>
      </c>
      <c r="D47" s="35" t="s">
        <v>6</v>
      </c>
      <c r="E47" s="36" t="s">
        <v>7</v>
      </c>
      <c r="F47" s="35" t="s">
        <v>8</v>
      </c>
      <c r="G47" s="37" t="s">
        <v>9</v>
      </c>
      <c r="H47" s="51" t="s">
        <v>10</v>
      </c>
      <c r="I47" s="157" t="s">
        <v>11</v>
      </c>
      <c r="J47" s="157"/>
      <c r="K47" s="157" t="s">
        <v>12</v>
      </c>
      <c r="L47" s="157"/>
      <c r="M47" s="157" t="s">
        <v>13</v>
      </c>
      <c r="N47" s="157"/>
    </row>
    <row r="48" spans="2:14" s="10" customFormat="1" x14ac:dyDescent="0.25">
      <c r="B48" s="28" t="s">
        <v>14</v>
      </c>
      <c r="C48" s="11" t="s">
        <v>15</v>
      </c>
      <c r="D48" s="107">
        <v>0</v>
      </c>
      <c r="E48" s="19"/>
      <c r="F48" s="28" t="s">
        <v>16</v>
      </c>
      <c r="G48" s="10" t="s">
        <v>58</v>
      </c>
      <c r="I48" s="21"/>
      <c r="M48" s="21"/>
    </row>
    <row r="49" spans="1:14" x14ac:dyDescent="0.25">
      <c r="A49" s="10"/>
      <c r="B49" s="28" t="s">
        <v>21</v>
      </c>
      <c r="C49" s="11" t="s">
        <v>22</v>
      </c>
      <c r="D49" s="107">
        <v>0</v>
      </c>
      <c r="E49" s="19"/>
      <c r="F49" s="28" t="s">
        <v>16</v>
      </c>
      <c r="G49" s="10" t="s">
        <v>58</v>
      </c>
      <c r="H49" s="10"/>
      <c r="I49" s="21"/>
      <c r="J49" s="10"/>
      <c r="K49" s="10"/>
      <c r="L49" s="10"/>
      <c r="M49" s="21"/>
      <c r="N49" s="10"/>
    </row>
    <row r="50" spans="1:14" x14ac:dyDescent="0.25">
      <c r="A50" s="10"/>
      <c r="B50" s="28" t="s">
        <v>23</v>
      </c>
      <c r="C50" s="11" t="s">
        <v>24</v>
      </c>
      <c r="D50" s="88">
        <f>M50</f>
        <v>5.4799999999999998E-4</v>
      </c>
      <c r="E50" s="14" t="s">
        <v>54</v>
      </c>
      <c r="F50" s="28" t="s">
        <v>16</v>
      </c>
      <c r="G50" s="10" t="s">
        <v>26</v>
      </c>
      <c r="H50" s="10">
        <v>10100501</v>
      </c>
      <c r="I50" s="21">
        <v>3.9999999999999998E-6</v>
      </c>
      <c r="J50" s="10" t="s">
        <v>19</v>
      </c>
      <c r="K50" s="10">
        <v>137</v>
      </c>
      <c r="L50" s="10" t="s">
        <v>20</v>
      </c>
      <c r="M50" s="21">
        <f>I50*K50</f>
        <v>5.4799999999999998E-4</v>
      </c>
      <c r="N50" s="10" t="s">
        <v>16</v>
      </c>
    </row>
    <row r="51" spans="1:14" x14ac:dyDescent="0.25">
      <c r="A51" s="10"/>
      <c r="B51" s="28" t="s">
        <v>27</v>
      </c>
      <c r="C51" s="11" t="s">
        <v>28</v>
      </c>
      <c r="D51" s="107">
        <v>0</v>
      </c>
      <c r="E51" s="19"/>
      <c r="F51" s="28" t="s">
        <v>16</v>
      </c>
      <c r="G51" s="10" t="s">
        <v>58</v>
      </c>
      <c r="H51" s="10"/>
      <c r="I51" s="21"/>
      <c r="J51" s="10"/>
      <c r="K51" s="10"/>
      <c r="L51" s="10"/>
      <c r="M51" s="21"/>
      <c r="N51" s="10"/>
    </row>
    <row r="52" spans="1:14" x14ac:dyDescent="0.25">
      <c r="A52" s="10"/>
      <c r="B52" s="28" t="s">
        <v>29</v>
      </c>
      <c r="C52" s="11" t="s">
        <v>30</v>
      </c>
      <c r="D52" s="88">
        <f>M52</f>
        <v>4.1100000000000002E-4</v>
      </c>
      <c r="E52" s="14" t="s">
        <v>54</v>
      </c>
      <c r="F52" s="28" t="s">
        <v>16</v>
      </c>
      <c r="G52" s="10" t="s">
        <v>26</v>
      </c>
      <c r="H52" s="10">
        <v>10100501</v>
      </c>
      <c r="I52" s="21">
        <v>3.0000000000000001E-6</v>
      </c>
      <c r="J52" s="10" t="s">
        <v>19</v>
      </c>
      <c r="K52" s="10">
        <v>137</v>
      </c>
      <c r="L52" s="10" t="s">
        <v>20</v>
      </c>
      <c r="M52" s="21">
        <f>I52*K52</f>
        <v>4.1100000000000002E-4</v>
      </c>
      <c r="N52" s="10" t="s">
        <v>16</v>
      </c>
    </row>
    <row r="53" spans="1:14" x14ac:dyDescent="0.25">
      <c r="A53" s="10"/>
      <c r="B53" s="28" t="s">
        <v>31</v>
      </c>
      <c r="C53" s="11" t="s">
        <v>32</v>
      </c>
      <c r="D53" s="94">
        <f>M53</f>
        <v>4.1100000000000002E-4</v>
      </c>
      <c r="E53" s="20" t="s">
        <v>54</v>
      </c>
      <c r="F53" s="28" t="s">
        <v>16</v>
      </c>
      <c r="G53" s="10" t="s">
        <v>26</v>
      </c>
      <c r="H53" s="10">
        <v>10100501</v>
      </c>
      <c r="I53" s="21">
        <v>3.0000000000000001E-6</v>
      </c>
      <c r="J53" s="10" t="s">
        <v>19</v>
      </c>
      <c r="K53" s="10">
        <v>137</v>
      </c>
      <c r="L53" s="10" t="s">
        <v>20</v>
      </c>
      <c r="M53" s="21">
        <f>I53*K53</f>
        <v>4.1100000000000002E-4</v>
      </c>
      <c r="N53" s="10" t="s">
        <v>16</v>
      </c>
    </row>
    <row r="54" spans="1:14" s="10" customFormat="1" x14ac:dyDescent="0.25">
      <c r="B54" s="28" t="s">
        <v>34</v>
      </c>
      <c r="C54" s="11" t="s">
        <v>35</v>
      </c>
      <c r="D54" s="107">
        <v>3.4439999999999997E-4</v>
      </c>
      <c r="E54" s="19"/>
      <c r="F54" s="28" t="s">
        <v>16</v>
      </c>
      <c r="G54" s="10" t="s">
        <v>36</v>
      </c>
    </row>
    <row r="55" spans="1:14" s="10" customFormat="1" x14ac:dyDescent="0.25">
      <c r="B55" s="28" t="s">
        <v>37</v>
      </c>
      <c r="C55" s="11" t="s">
        <v>38</v>
      </c>
      <c r="D55" s="107">
        <v>7.5599999999999994E-5</v>
      </c>
      <c r="E55" s="19"/>
      <c r="F55" s="28" t="s">
        <v>16</v>
      </c>
      <c r="G55" s="10" t="s">
        <v>36</v>
      </c>
    </row>
    <row r="56" spans="1:14" x14ac:dyDescent="0.25">
      <c r="A56" s="10"/>
      <c r="B56" s="28" t="s">
        <v>39</v>
      </c>
      <c r="C56" s="11" t="s">
        <v>40</v>
      </c>
      <c r="D56" s="108">
        <f>M56</f>
        <v>2.1000000000000001E-4</v>
      </c>
      <c r="E56" s="32" t="s">
        <v>41</v>
      </c>
      <c r="F56" s="28" t="s">
        <v>16</v>
      </c>
      <c r="G56" s="10" t="s">
        <v>26</v>
      </c>
      <c r="H56" s="10">
        <v>10301302</v>
      </c>
      <c r="I56" s="10"/>
      <c r="J56" s="10"/>
      <c r="K56" s="10"/>
      <c r="L56" s="10"/>
      <c r="M56" s="21">
        <v>2.1000000000000001E-4</v>
      </c>
      <c r="N56" s="10" t="s">
        <v>16</v>
      </c>
    </row>
    <row r="57" spans="1:14" x14ac:dyDescent="0.25">
      <c r="A57" s="10"/>
      <c r="B57" s="28" t="s">
        <v>42</v>
      </c>
      <c r="C57" s="11">
        <v>600</v>
      </c>
      <c r="D57" s="84">
        <v>2.6499999999999999E-8</v>
      </c>
      <c r="E57" s="13"/>
      <c r="F57" s="28" t="s">
        <v>16</v>
      </c>
      <c r="G57" s="10" t="s">
        <v>43</v>
      </c>
      <c r="H57" s="106" t="s">
        <v>44</v>
      </c>
      <c r="I57" s="10"/>
      <c r="J57" s="10"/>
      <c r="K57" s="10"/>
      <c r="L57" s="10"/>
      <c r="M57" s="10"/>
      <c r="N57" s="10"/>
    </row>
    <row r="58" spans="1:14" x14ac:dyDescent="0.25">
      <c r="A58" s="10"/>
      <c r="B58" s="28" t="s">
        <v>45</v>
      </c>
      <c r="C58" s="11" t="s">
        <v>46</v>
      </c>
      <c r="D58" s="88">
        <v>3.5000000000000003E-2</v>
      </c>
      <c r="E58" s="14" t="s">
        <v>54</v>
      </c>
      <c r="F58" s="28" t="s">
        <v>16</v>
      </c>
      <c r="G58" s="10" t="s">
        <v>26</v>
      </c>
      <c r="H58" s="10">
        <v>10100501</v>
      </c>
      <c r="I58" s="10"/>
      <c r="J58" s="10"/>
      <c r="K58" s="10"/>
      <c r="L58" s="10"/>
      <c r="M58" s="10"/>
      <c r="N58" s="10"/>
    </row>
    <row r="59" spans="1:14" x14ac:dyDescent="0.25">
      <c r="A59" s="10"/>
      <c r="B59" s="28" t="s">
        <v>47</v>
      </c>
      <c r="C59" s="11" t="s">
        <v>48</v>
      </c>
      <c r="D59" s="88">
        <f>M59</f>
        <v>8.2200000000000003E-4</v>
      </c>
      <c r="E59" s="14" t="s">
        <v>54</v>
      </c>
      <c r="F59" s="28" t="s">
        <v>16</v>
      </c>
      <c r="G59" s="10" t="s">
        <v>26</v>
      </c>
      <c r="H59" s="10">
        <v>10100501</v>
      </c>
      <c r="I59" s="21">
        <v>6.0000000000000002E-6</v>
      </c>
      <c r="J59" s="10" t="s">
        <v>19</v>
      </c>
      <c r="K59" s="10">
        <v>137</v>
      </c>
      <c r="L59" s="10" t="s">
        <v>20</v>
      </c>
      <c r="M59" s="21">
        <f>I59*K59</f>
        <v>8.2200000000000003E-4</v>
      </c>
      <c r="N59" s="10" t="s">
        <v>16</v>
      </c>
    </row>
    <row r="60" spans="1:14" x14ac:dyDescent="0.25">
      <c r="A60" s="10"/>
      <c r="B60" s="28" t="s">
        <v>49</v>
      </c>
      <c r="C60" s="11" t="s">
        <v>50</v>
      </c>
      <c r="D60" s="88">
        <f>M60</f>
        <v>4.1100000000000002E-4</v>
      </c>
      <c r="E60" s="14" t="s">
        <v>54</v>
      </c>
      <c r="F60" s="28" t="s">
        <v>16</v>
      </c>
      <c r="G60" s="10" t="s">
        <v>26</v>
      </c>
      <c r="H60" s="10">
        <v>10100501</v>
      </c>
      <c r="I60" s="21">
        <v>3.0000000000000001E-6</v>
      </c>
      <c r="J60" s="10" t="s">
        <v>19</v>
      </c>
      <c r="K60" s="10">
        <v>137</v>
      </c>
      <c r="L60" s="10" t="s">
        <v>20</v>
      </c>
      <c r="M60" s="21">
        <f>I60*K60</f>
        <v>4.1100000000000002E-4</v>
      </c>
      <c r="N60" s="10" t="s">
        <v>16</v>
      </c>
    </row>
    <row r="61" spans="1:14" x14ac:dyDescent="0.25">
      <c r="A61" s="10"/>
      <c r="B61" s="28" t="s">
        <v>51</v>
      </c>
      <c r="C61" s="11" t="s">
        <v>52</v>
      </c>
      <c r="D61" s="88">
        <f>M61</f>
        <v>4.1100000000000002E-4</v>
      </c>
      <c r="E61" s="14" t="s">
        <v>54</v>
      </c>
      <c r="F61" s="28" t="s">
        <v>16</v>
      </c>
      <c r="G61" s="10" t="s">
        <v>26</v>
      </c>
      <c r="H61" s="10">
        <v>10100501</v>
      </c>
      <c r="I61" s="21">
        <v>3.0000000000000001E-6</v>
      </c>
      <c r="J61" s="10" t="s">
        <v>19</v>
      </c>
      <c r="K61" s="10">
        <v>137</v>
      </c>
      <c r="L61" s="10" t="s">
        <v>20</v>
      </c>
      <c r="M61" s="21">
        <f>I61*K61</f>
        <v>4.1100000000000002E-4</v>
      </c>
      <c r="N61" s="10" t="s">
        <v>16</v>
      </c>
    </row>
    <row r="62" spans="1:14" s="10" customFormat="1" x14ac:dyDescent="0.25">
      <c r="B62" s="25" t="s">
        <v>53</v>
      </c>
      <c r="C62" s="15">
        <v>246</v>
      </c>
      <c r="D62" s="88">
        <f>0.0033*1</f>
        <v>3.3E-3</v>
      </c>
      <c r="E62" s="14" t="s">
        <v>54</v>
      </c>
      <c r="F62" s="28" t="s">
        <v>16</v>
      </c>
      <c r="G62" s="10" t="s">
        <v>26</v>
      </c>
      <c r="H62" s="10">
        <v>10100501</v>
      </c>
    </row>
    <row r="63" spans="1:14" x14ac:dyDescent="0.25">
      <c r="B63" s="5"/>
      <c r="C63" s="22"/>
      <c r="D63" s="92"/>
      <c r="E63" s="19"/>
      <c r="F63" s="5"/>
      <c r="G63" s="10"/>
    </row>
    <row r="64" spans="1:14" x14ac:dyDescent="0.25">
      <c r="B64" s="5"/>
      <c r="C64" s="22"/>
      <c r="D64" s="92"/>
      <c r="E64" s="19"/>
      <c r="F64" s="5"/>
      <c r="G64" s="10"/>
    </row>
    <row r="65" spans="2:14" s="55" customFormat="1" ht="17.399999999999999" x14ac:dyDescent="0.25">
      <c r="B65" s="52" t="s">
        <v>62</v>
      </c>
      <c r="C65" s="56"/>
      <c r="D65" s="93"/>
      <c r="E65" s="58"/>
      <c r="F65" s="57"/>
    </row>
    <row r="66" spans="2:14" x14ac:dyDescent="0.25">
      <c r="B66" s="8" t="s">
        <v>56</v>
      </c>
      <c r="C66" s="1"/>
      <c r="D66" s="90"/>
      <c r="E66" s="11"/>
      <c r="F66" s="6"/>
      <c r="H66" s="8" t="s">
        <v>57</v>
      </c>
    </row>
    <row r="67" spans="2:14" x14ac:dyDescent="0.25">
      <c r="B67" s="8"/>
      <c r="C67" s="1"/>
      <c r="D67" s="90"/>
      <c r="E67" s="11"/>
      <c r="F67" s="6"/>
      <c r="H67" s="2" t="s">
        <v>3</v>
      </c>
    </row>
    <row r="68" spans="2:14" x14ac:dyDescent="0.25">
      <c r="B68" s="33" t="s">
        <v>4</v>
      </c>
      <c r="C68" s="34" t="s">
        <v>5</v>
      </c>
      <c r="D68" s="35" t="s">
        <v>6</v>
      </c>
      <c r="E68" s="36" t="s">
        <v>7</v>
      </c>
      <c r="F68" s="35" t="s">
        <v>8</v>
      </c>
      <c r="G68" s="37" t="s">
        <v>9</v>
      </c>
      <c r="H68" s="51" t="s">
        <v>10</v>
      </c>
      <c r="I68" s="157" t="s">
        <v>11</v>
      </c>
      <c r="J68" s="157"/>
      <c r="K68" s="157" t="s">
        <v>12</v>
      </c>
      <c r="L68" s="157"/>
      <c r="M68" s="157" t="s">
        <v>13</v>
      </c>
      <c r="N68" s="157"/>
    </row>
    <row r="69" spans="2:14" s="10" customFormat="1" x14ac:dyDescent="0.25">
      <c r="B69" s="28" t="s">
        <v>14</v>
      </c>
      <c r="C69" s="11" t="s">
        <v>15</v>
      </c>
      <c r="D69" s="94">
        <f t="shared" ref="D69:D74" si="0">M69</f>
        <v>0.10738</v>
      </c>
      <c r="E69" s="20" t="s">
        <v>54</v>
      </c>
      <c r="F69" s="28" t="s">
        <v>16</v>
      </c>
      <c r="G69" s="10" t="s">
        <v>26</v>
      </c>
      <c r="H69" s="110">
        <v>20200102</v>
      </c>
      <c r="I69" s="21">
        <v>7.67E-4</v>
      </c>
      <c r="J69" s="21" t="s">
        <v>19</v>
      </c>
      <c r="K69" s="10">
        <v>140</v>
      </c>
      <c r="L69" s="10" t="s">
        <v>63</v>
      </c>
      <c r="M69" s="21">
        <f t="shared" ref="M69:M74" si="1">I69*K69</f>
        <v>0.10738</v>
      </c>
      <c r="N69" s="10" t="s">
        <v>16</v>
      </c>
    </row>
    <row r="70" spans="2:14" s="10" customFormat="1" x14ac:dyDescent="0.25">
      <c r="B70" s="28" t="s">
        <v>21</v>
      </c>
      <c r="C70" s="11" t="s">
        <v>22</v>
      </c>
      <c r="D70" s="94">
        <f t="shared" si="0"/>
        <v>1.295E-2</v>
      </c>
      <c r="E70" s="20" t="s">
        <v>54</v>
      </c>
      <c r="F70" s="28" t="s">
        <v>16</v>
      </c>
      <c r="G70" s="10" t="s">
        <v>26</v>
      </c>
      <c r="H70" s="106">
        <v>20200102</v>
      </c>
      <c r="I70" s="21">
        <v>9.2499999999999999E-5</v>
      </c>
      <c r="J70" s="21" t="s">
        <v>19</v>
      </c>
      <c r="K70" s="10">
        <v>140</v>
      </c>
      <c r="L70" s="10" t="s">
        <v>63</v>
      </c>
      <c r="M70" s="21">
        <f t="shared" si="1"/>
        <v>1.295E-2</v>
      </c>
      <c r="N70" s="10" t="s">
        <v>16</v>
      </c>
    </row>
    <row r="71" spans="2:14" s="10" customFormat="1" x14ac:dyDescent="0.25">
      <c r="B71" s="28" t="s">
        <v>23</v>
      </c>
      <c r="C71" s="11" t="s">
        <v>24</v>
      </c>
      <c r="D71" s="88">
        <f t="shared" si="0"/>
        <v>1.5399999999999999E-3</v>
      </c>
      <c r="E71" s="14" t="s">
        <v>41</v>
      </c>
      <c r="F71" s="28" t="s">
        <v>16</v>
      </c>
      <c r="G71" s="10" t="s">
        <v>26</v>
      </c>
      <c r="H71" s="106">
        <v>20100101</v>
      </c>
      <c r="I71" s="21">
        <v>1.1E-5</v>
      </c>
      <c r="J71" s="21" t="s">
        <v>19</v>
      </c>
      <c r="K71" s="10">
        <v>140</v>
      </c>
      <c r="L71" s="10" t="s">
        <v>63</v>
      </c>
      <c r="M71" s="21">
        <f t="shared" si="1"/>
        <v>1.5399999999999999E-3</v>
      </c>
      <c r="N71" s="10" t="s">
        <v>16</v>
      </c>
    </row>
    <row r="72" spans="2:14" s="10" customFormat="1" x14ac:dyDescent="0.25">
      <c r="B72" s="28" t="s">
        <v>27</v>
      </c>
      <c r="C72" s="11" t="s">
        <v>28</v>
      </c>
      <c r="D72" s="89">
        <f t="shared" si="0"/>
        <v>0.13062000000000001</v>
      </c>
      <c r="E72" s="26" t="s">
        <v>54</v>
      </c>
      <c r="F72" s="28" t="s">
        <v>16</v>
      </c>
      <c r="G72" s="10" t="s">
        <v>26</v>
      </c>
      <c r="H72" s="110">
        <v>20200102</v>
      </c>
      <c r="I72" s="21">
        <v>9.3300000000000002E-4</v>
      </c>
      <c r="J72" s="21" t="s">
        <v>19</v>
      </c>
      <c r="K72" s="10">
        <v>140</v>
      </c>
      <c r="L72" s="10" t="s">
        <v>63</v>
      </c>
      <c r="M72" s="21">
        <f t="shared" si="1"/>
        <v>0.13062000000000001</v>
      </c>
      <c r="N72" s="10" t="s">
        <v>16</v>
      </c>
    </row>
    <row r="73" spans="2:14" s="10" customFormat="1" x14ac:dyDescent="0.25">
      <c r="B73" s="28" t="s">
        <v>29</v>
      </c>
      <c r="C73" s="11" t="s">
        <v>30</v>
      </c>
      <c r="D73" s="88">
        <f t="shared" si="0"/>
        <v>6.7199999999999996E-4</v>
      </c>
      <c r="E73" s="14" t="s">
        <v>41</v>
      </c>
      <c r="F73" s="28" t="s">
        <v>16</v>
      </c>
      <c r="G73" s="10" t="s">
        <v>26</v>
      </c>
      <c r="H73" s="106">
        <v>20100101</v>
      </c>
      <c r="I73" s="21">
        <v>4.7999999999999998E-6</v>
      </c>
      <c r="J73" s="21" t="s">
        <v>19</v>
      </c>
      <c r="K73" s="10">
        <v>140</v>
      </c>
      <c r="L73" s="10" t="s">
        <v>63</v>
      </c>
      <c r="M73" s="21">
        <f t="shared" si="1"/>
        <v>6.7199999999999996E-4</v>
      </c>
      <c r="N73" s="10" t="s">
        <v>16</v>
      </c>
    </row>
    <row r="74" spans="2:14" s="10" customFormat="1" x14ac:dyDescent="0.25">
      <c r="B74" s="28" t="s">
        <v>31</v>
      </c>
      <c r="C74" s="11" t="s">
        <v>32</v>
      </c>
      <c r="D74" s="94">
        <f t="shared" si="0"/>
        <v>1.5399999999999999E-3</v>
      </c>
      <c r="E74" s="20" t="s">
        <v>41</v>
      </c>
      <c r="F74" s="28" t="s">
        <v>16</v>
      </c>
      <c r="G74" s="10" t="s">
        <v>26</v>
      </c>
      <c r="H74" s="110">
        <v>20100101</v>
      </c>
      <c r="I74" s="21">
        <v>1.1E-5</v>
      </c>
      <c r="J74" s="21" t="s">
        <v>19</v>
      </c>
      <c r="K74" s="10">
        <v>140</v>
      </c>
      <c r="L74" s="10" t="s">
        <v>63</v>
      </c>
      <c r="M74" s="21">
        <f t="shared" si="1"/>
        <v>1.5399999999999999E-3</v>
      </c>
      <c r="N74" s="10" t="s">
        <v>16</v>
      </c>
    </row>
    <row r="75" spans="2:14" s="10" customFormat="1" x14ac:dyDescent="0.25">
      <c r="B75" s="28" t="s">
        <v>34</v>
      </c>
      <c r="C75" s="11" t="s">
        <v>35</v>
      </c>
      <c r="D75" s="107">
        <v>1.2600000000000001E-3</v>
      </c>
      <c r="E75" s="19"/>
      <c r="F75" s="28" t="s">
        <v>16</v>
      </c>
      <c r="G75" s="10" t="s">
        <v>36</v>
      </c>
      <c r="H75" s="110"/>
      <c r="I75" s="21"/>
      <c r="J75" s="21"/>
      <c r="M75" s="21"/>
    </row>
    <row r="76" spans="2:14" s="10" customFormat="1" x14ac:dyDescent="0.25">
      <c r="B76" s="28" t="s">
        <v>37</v>
      </c>
      <c r="C76" s="11" t="s">
        <v>38</v>
      </c>
      <c r="D76" s="107">
        <v>2.7700000000000001E-4</v>
      </c>
      <c r="E76" s="19"/>
      <c r="F76" s="28" t="s">
        <v>16</v>
      </c>
      <c r="G76" s="10" t="s">
        <v>36</v>
      </c>
      <c r="H76" s="106"/>
    </row>
    <row r="77" spans="2:14" s="10" customFormat="1" x14ac:dyDescent="0.25">
      <c r="B77" s="28" t="s">
        <v>39</v>
      </c>
      <c r="C77" s="11" t="s">
        <v>40</v>
      </c>
      <c r="D77" s="108">
        <f>M77</f>
        <v>2.1000000000000001E-4</v>
      </c>
      <c r="E77" s="32" t="s">
        <v>41</v>
      </c>
      <c r="F77" s="28" t="s">
        <v>16</v>
      </c>
      <c r="G77" s="10" t="s">
        <v>26</v>
      </c>
      <c r="H77" s="10">
        <v>10301302</v>
      </c>
      <c r="I77" s="21"/>
      <c r="J77" s="28"/>
      <c r="M77" s="21">
        <v>2.1000000000000001E-4</v>
      </c>
      <c r="N77" s="10" t="s">
        <v>16</v>
      </c>
    </row>
    <row r="78" spans="2:14" s="10" customFormat="1" x14ac:dyDescent="0.25">
      <c r="B78" s="28" t="s">
        <v>42</v>
      </c>
      <c r="C78" s="11">
        <v>600</v>
      </c>
      <c r="D78" s="84">
        <v>2.6499999999999999E-8</v>
      </c>
      <c r="E78" s="13"/>
      <c r="F78" s="28" t="s">
        <v>16</v>
      </c>
      <c r="G78" s="10" t="s">
        <v>43</v>
      </c>
      <c r="H78" s="106" t="s">
        <v>44</v>
      </c>
    </row>
    <row r="79" spans="2:14" s="10" customFormat="1" x14ac:dyDescent="0.25">
      <c r="B79" s="28" t="s">
        <v>45</v>
      </c>
      <c r="C79" s="11" t="s">
        <v>46</v>
      </c>
      <c r="D79" s="89">
        <f>M79</f>
        <v>0.16520000000000001</v>
      </c>
      <c r="E79" s="26" t="s">
        <v>54</v>
      </c>
      <c r="F79" s="28" t="s">
        <v>16</v>
      </c>
      <c r="G79" s="10" t="s">
        <v>26</v>
      </c>
      <c r="H79" s="110">
        <v>20200102</v>
      </c>
      <c r="I79" s="21">
        <v>1.1800000000000001E-3</v>
      </c>
      <c r="J79" s="21" t="s">
        <v>19</v>
      </c>
      <c r="K79" s="10">
        <v>140</v>
      </c>
      <c r="L79" s="10" t="s">
        <v>63</v>
      </c>
      <c r="M79" s="21">
        <f>I79*K79</f>
        <v>0.16520000000000001</v>
      </c>
      <c r="N79" s="10" t="s">
        <v>16</v>
      </c>
    </row>
    <row r="80" spans="2:14" s="10" customFormat="1" x14ac:dyDescent="0.25">
      <c r="B80" s="28" t="s">
        <v>47</v>
      </c>
      <c r="C80" s="11" t="s">
        <v>48</v>
      </c>
      <c r="D80" s="116">
        <f>M80</f>
        <v>0.1106</v>
      </c>
      <c r="E80" s="117" t="s">
        <v>41</v>
      </c>
      <c r="F80" s="28" t="s">
        <v>16</v>
      </c>
      <c r="G80" s="10" t="s">
        <v>26</v>
      </c>
      <c r="H80" s="106">
        <v>20100101</v>
      </c>
      <c r="I80" s="21">
        <v>7.9000000000000001E-4</v>
      </c>
      <c r="J80" s="21" t="s">
        <v>19</v>
      </c>
      <c r="K80" s="10">
        <v>140</v>
      </c>
      <c r="L80" s="10" t="s">
        <v>63</v>
      </c>
      <c r="M80" s="21">
        <f>I80*K80</f>
        <v>0.1106</v>
      </c>
      <c r="N80" s="10" t="s">
        <v>16</v>
      </c>
    </row>
    <row r="81" spans="2:14" s="10" customFormat="1" x14ac:dyDescent="0.25">
      <c r="B81" s="28" t="s">
        <v>49</v>
      </c>
      <c r="C81" s="11" t="s">
        <v>50</v>
      </c>
      <c r="D81" s="89">
        <f>M81</f>
        <v>4.2196000000000001E-5</v>
      </c>
      <c r="E81" s="26" t="s">
        <v>64</v>
      </c>
      <c r="F81" s="28" t="s">
        <v>16</v>
      </c>
      <c r="G81" s="10" t="s">
        <v>26</v>
      </c>
      <c r="H81" s="110">
        <v>20200102</v>
      </c>
      <c r="I81" s="21">
        <v>3.0139999999999999E-7</v>
      </c>
      <c r="J81" s="21" t="s">
        <v>19</v>
      </c>
      <c r="K81" s="10">
        <v>140</v>
      </c>
      <c r="L81" s="10" t="s">
        <v>63</v>
      </c>
      <c r="M81" s="21">
        <f>I81*K81</f>
        <v>4.2196000000000001E-5</v>
      </c>
      <c r="N81" s="10" t="s">
        <v>16</v>
      </c>
    </row>
    <row r="82" spans="2:14" s="10" customFormat="1" x14ac:dyDescent="0.25">
      <c r="B82" s="28" t="s">
        <v>51</v>
      </c>
      <c r="C82" s="11" t="s">
        <v>52</v>
      </c>
      <c r="D82" s="88">
        <f>M82</f>
        <v>6.4400000000000004E-4</v>
      </c>
      <c r="E82" s="14" t="s">
        <v>41</v>
      </c>
      <c r="F82" s="28" t="s">
        <v>16</v>
      </c>
      <c r="G82" s="10" t="s">
        <v>26</v>
      </c>
      <c r="H82" s="106">
        <v>20100101</v>
      </c>
      <c r="I82" s="21">
        <v>4.6E-6</v>
      </c>
      <c r="J82" s="21" t="s">
        <v>19</v>
      </c>
      <c r="K82" s="10">
        <v>140</v>
      </c>
      <c r="L82" s="10" t="s">
        <v>63</v>
      </c>
      <c r="M82" s="21">
        <f>I82*K82</f>
        <v>6.4400000000000004E-4</v>
      </c>
      <c r="N82" s="10" t="s">
        <v>16</v>
      </c>
    </row>
    <row r="83" spans="2:14" s="10" customFormat="1" x14ac:dyDescent="0.25">
      <c r="B83" s="28" t="s">
        <v>53</v>
      </c>
      <c r="C83" s="11">
        <v>246</v>
      </c>
      <c r="D83" s="88">
        <f>M83</f>
        <v>2.3519999999999999E-2</v>
      </c>
      <c r="E83" s="14" t="s">
        <v>54</v>
      </c>
      <c r="F83" s="28" t="s">
        <v>16</v>
      </c>
      <c r="G83" s="10" t="s">
        <v>65</v>
      </c>
      <c r="H83" s="110">
        <v>20200102</v>
      </c>
      <c r="I83" s="21">
        <v>1.6799999999999999E-4</v>
      </c>
      <c r="J83" s="21" t="s">
        <v>19</v>
      </c>
      <c r="K83" s="10">
        <v>140</v>
      </c>
      <c r="L83" s="10" t="s">
        <v>63</v>
      </c>
      <c r="M83" s="21">
        <f>I83*K83</f>
        <v>2.3519999999999999E-2</v>
      </c>
      <c r="N83" s="10" t="s">
        <v>16</v>
      </c>
    </row>
    <row r="84" spans="2:14" x14ac:dyDescent="0.25">
      <c r="B84" s="5"/>
      <c r="C84" s="22"/>
      <c r="D84" s="92"/>
      <c r="E84" s="19"/>
      <c r="F84" s="5"/>
      <c r="G84" s="9"/>
      <c r="H84" s="50"/>
      <c r="I84" s="4"/>
      <c r="J84" s="21"/>
      <c r="K84" s="10"/>
      <c r="L84" s="10"/>
      <c r="M84" s="21"/>
      <c r="N84" s="10"/>
    </row>
    <row r="85" spans="2:14" x14ac:dyDescent="0.25">
      <c r="B85" s="5"/>
      <c r="C85" s="22"/>
      <c r="D85" s="92"/>
      <c r="E85" s="19"/>
      <c r="F85" s="5"/>
      <c r="G85" s="9"/>
    </row>
    <row r="86" spans="2:14" s="55" customFormat="1" ht="17.399999999999999" x14ac:dyDescent="0.25">
      <c r="B86" s="52" t="s">
        <v>66</v>
      </c>
      <c r="C86" s="53"/>
      <c r="D86" s="53"/>
      <c r="E86" s="54"/>
      <c r="F86" s="54"/>
      <c r="G86" s="54"/>
    </row>
    <row r="87" spans="2:14" ht="12.75" customHeight="1" x14ac:dyDescent="0.25">
      <c r="B87" s="8" t="s">
        <v>67</v>
      </c>
      <c r="C87" s="29"/>
      <c r="D87" s="29"/>
      <c r="E87" s="18"/>
      <c r="F87" s="18"/>
      <c r="G87" s="18"/>
      <c r="H87" s="8" t="s">
        <v>61</v>
      </c>
    </row>
    <row r="88" spans="2:14" x14ac:dyDescent="0.25">
      <c r="C88" s="18"/>
      <c r="D88" s="18"/>
      <c r="E88" s="18"/>
      <c r="F88" s="18"/>
      <c r="G88" s="18"/>
      <c r="H88" s="2" t="s">
        <v>3</v>
      </c>
    </row>
    <row r="89" spans="2:14" x14ac:dyDescent="0.25">
      <c r="B89" s="33" t="s">
        <v>4</v>
      </c>
      <c r="C89" s="34" t="s">
        <v>5</v>
      </c>
      <c r="D89" s="35" t="s">
        <v>6</v>
      </c>
      <c r="E89" s="36" t="s">
        <v>7</v>
      </c>
      <c r="F89" s="35" t="s">
        <v>8</v>
      </c>
      <c r="G89" s="37" t="s">
        <v>9</v>
      </c>
      <c r="H89" s="51" t="s">
        <v>10</v>
      </c>
      <c r="I89" s="157" t="s">
        <v>11</v>
      </c>
      <c r="J89" s="157"/>
      <c r="K89" s="157" t="s">
        <v>12</v>
      </c>
      <c r="L89" s="157"/>
      <c r="M89" s="157" t="s">
        <v>13</v>
      </c>
      <c r="N89" s="157"/>
    </row>
    <row r="90" spans="2:14" s="10" customFormat="1" x14ac:dyDescent="0.25">
      <c r="B90" s="25" t="s">
        <v>14</v>
      </c>
      <c r="C90" s="22" t="s">
        <v>15</v>
      </c>
      <c r="D90" s="94">
        <f t="shared" ref="D90:D95" si="2">M90</f>
        <v>0.10507900000000001</v>
      </c>
      <c r="E90" s="20" t="s">
        <v>54</v>
      </c>
      <c r="F90" s="28" t="s">
        <v>16</v>
      </c>
      <c r="G90" s="10" t="s">
        <v>26</v>
      </c>
      <c r="H90" s="110">
        <v>20200102</v>
      </c>
      <c r="I90" s="21">
        <v>7.67E-4</v>
      </c>
      <c r="J90" s="21" t="s">
        <v>19</v>
      </c>
      <c r="K90" s="10">
        <v>137</v>
      </c>
      <c r="L90" s="10" t="s">
        <v>63</v>
      </c>
      <c r="M90" s="21">
        <f t="shared" ref="M90:M95" si="3">I90*K90</f>
        <v>0.10507900000000001</v>
      </c>
      <c r="N90" s="10" t="s">
        <v>16</v>
      </c>
    </row>
    <row r="91" spans="2:14" x14ac:dyDescent="0.25">
      <c r="B91" s="25" t="s">
        <v>21</v>
      </c>
      <c r="C91" s="27" t="s">
        <v>22</v>
      </c>
      <c r="D91" s="94">
        <f t="shared" si="2"/>
        <v>1.26725E-2</v>
      </c>
      <c r="E91" s="20" t="s">
        <v>54</v>
      </c>
      <c r="F91" s="28" t="s">
        <v>16</v>
      </c>
      <c r="G91" s="10" t="s">
        <v>26</v>
      </c>
      <c r="H91" s="106">
        <v>20200102</v>
      </c>
      <c r="I91" s="21">
        <v>9.2499999999999999E-5</v>
      </c>
      <c r="J91" s="21" t="s">
        <v>19</v>
      </c>
      <c r="K91" s="10">
        <v>137</v>
      </c>
      <c r="L91" s="10" t="s">
        <v>63</v>
      </c>
      <c r="M91" s="21">
        <f t="shared" si="3"/>
        <v>1.26725E-2</v>
      </c>
      <c r="N91" s="10" t="s">
        <v>16</v>
      </c>
    </row>
    <row r="92" spans="2:14" x14ac:dyDescent="0.25">
      <c r="B92" s="25" t="s">
        <v>23</v>
      </c>
      <c r="C92" s="22" t="s">
        <v>24</v>
      </c>
      <c r="D92" s="88">
        <f t="shared" si="2"/>
        <v>1.5069999999999999E-3</v>
      </c>
      <c r="E92" s="14" t="s">
        <v>41</v>
      </c>
      <c r="F92" s="28" t="s">
        <v>16</v>
      </c>
      <c r="G92" s="10" t="s">
        <v>26</v>
      </c>
      <c r="H92" s="106">
        <v>20100101</v>
      </c>
      <c r="I92" s="21">
        <v>1.1E-5</v>
      </c>
      <c r="J92" s="21" t="s">
        <v>19</v>
      </c>
      <c r="K92" s="10">
        <v>137</v>
      </c>
      <c r="L92" s="10" t="s">
        <v>63</v>
      </c>
      <c r="M92" s="21">
        <f t="shared" si="3"/>
        <v>1.5069999999999999E-3</v>
      </c>
      <c r="N92" s="10" t="s">
        <v>16</v>
      </c>
    </row>
    <row r="93" spans="2:14" x14ac:dyDescent="0.25">
      <c r="B93" s="25" t="s">
        <v>27</v>
      </c>
      <c r="C93" s="11" t="s">
        <v>28</v>
      </c>
      <c r="D93" s="89">
        <f t="shared" si="2"/>
        <v>0.12782099999999999</v>
      </c>
      <c r="E93" s="26" t="s">
        <v>54</v>
      </c>
      <c r="F93" s="28" t="s">
        <v>16</v>
      </c>
      <c r="G93" s="10" t="s">
        <v>26</v>
      </c>
      <c r="H93" s="110">
        <v>20200102</v>
      </c>
      <c r="I93" s="21">
        <v>9.3300000000000002E-4</v>
      </c>
      <c r="J93" s="21" t="s">
        <v>19</v>
      </c>
      <c r="K93" s="10">
        <v>137</v>
      </c>
      <c r="L93" s="10" t="s">
        <v>63</v>
      </c>
      <c r="M93" s="21">
        <f t="shared" si="3"/>
        <v>0.12782099999999999</v>
      </c>
      <c r="N93" s="10" t="s">
        <v>16</v>
      </c>
    </row>
    <row r="94" spans="2:14" x14ac:dyDescent="0.25">
      <c r="B94" s="25" t="s">
        <v>29</v>
      </c>
      <c r="C94" s="22" t="s">
        <v>30</v>
      </c>
      <c r="D94" s="88">
        <f t="shared" si="2"/>
        <v>6.5759999999999994E-4</v>
      </c>
      <c r="E94" s="14" t="s">
        <v>41</v>
      </c>
      <c r="F94" s="28" t="s">
        <v>16</v>
      </c>
      <c r="G94" s="10" t="s">
        <v>26</v>
      </c>
      <c r="H94" s="106">
        <v>20100101</v>
      </c>
      <c r="I94" s="21">
        <v>4.7999999999999998E-6</v>
      </c>
      <c r="J94" s="21" t="s">
        <v>19</v>
      </c>
      <c r="K94" s="10">
        <v>137</v>
      </c>
      <c r="L94" s="10" t="s">
        <v>63</v>
      </c>
      <c r="M94" s="21">
        <f t="shared" si="3"/>
        <v>6.5759999999999994E-4</v>
      </c>
      <c r="N94" s="10" t="s">
        <v>16</v>
      </c>
    </row>
    <row r="95" spans="2:14" x14ac:dyDescent="0.25">
      <c r="B95" s="25" t="s">
        <v>31</v>
      </c>
      <c r="C95" s="22" t="s">
        <v>32</v>
      </c>
      <c r="D95" s="94">
        <f t="shared" si="2"/>
        <v>1.5069999999999999E-3</v>
      </c>
      <c r="E95" s="20" t="s">
        <v>41</v>
      </c>
      <c r="F95" s="28" t="s">
        <v>16</v>
      </c>
      <c r="G95" s="10" t="s">
        <v>26</v>
      </c>
      <c r="H95" s="110">
        <v>20100101</v>
      </c>
      <c r="I95" s="21">
        <v>1.1E-5</v>
      </c>
      <c r="J95" s="21" t="s">
        <v>19</v>
      </c>
      <c r="K95" s="10">
        <v>137</v>
      </c>
      <c r="L95" s="10" t="s">
        <v>63</v>
      </c>
      <c r="M95" s="21">
        <f t="shared" si="3"/>
        <v>1.5069999999999999E-3</v>
      </c>
      <c r="N95" s="10" t="s">
        <v>16</v>
      </c>
    </row>
    <row r="96" spans="2:14" s="10" customFormat="1" x14ac:dyDescent="0.25">
      <c r="B96" s="3" t="s">
        <v>34</v>
      </c>
      <c r="C96" s="22" t="s">
        <v>35</v>
      </c>
      <c r="D96" s="107">
        <v>1.24E-3</v>
      </c>
      <c r="E96" s="19"/>
      <c r="F96" s="28" t="s">
        <v>16</v>
      </c>
      <c r="G96" s="10" t="s">
        <v>36</v>
      </c>
      <c r="H96" s="110"/>
      <c r="I96" s="21"/>
      <c r="J96" s="21"/>
      <c r="M96" s="21"/>
    </row>
    <row r="97" spans="2:14" x14ac:dyDescent="0.25">
      <c r="B97" s="25" t="s">
        <v>37</v>
      </c>
      <c r="C97" s="22" t="s">
        <v>38</v>
      </c>
      <c r="D97" s="107">
        <v>2.72E-4</v>
      </c>
      <c r="E97" s="19"/>
      <c r="F97" s="28" t="s">
        <v>16</v>
      </c>
      <c r="G97" s="10" t="s">
        <v>36</v>
      </c>
      <c r="H97" s="106"/>
      <c r="I97" s="10"/>
      <c r="J97" s="10"/>
      <c r="K97" s="10"/>
      <c r="L97" s="10"/>
      <c r="M97" s="10"/>
      <c r="N97" s="10"/>
    </row>
    <row r="98" spans="2:14" x14ac:dyDescent="0.25">
      <c r="B98" s="25" t="s">
        <v>39</v>
      </c>
      <c r="C98" s="22" t="s">
        <v>40</v>
      </c>
      <c r="D98" s="108">
        <f>M98</f>
        <v>2.1000000000000001E-4</v>
      </c>
      <c r="E98" s="32" t="s">
        <v>41</v>
      </c>
      <c r="F98" s="28" t="s">
        <v>16</v>
      </c>
      <c r="G98" s="10" t="s">
        <v>26</v>
      </c>
      <c r="H98" s="10">
        <v>10301302</v>
      </c>
      <c r="I98" s="21"/>
      <c r="J98" s="28"/>
      <c r="K98" s="10"/>
      <c r="L98" s="10"/>
      <c r="M98" s="21">
        <v>2.1000000000000001E-4</v>
      </c>
      <c r="N98" s="10" t="s">
        <v>16</v>
      </c>
    </row>
    <row r="99" spans="2:14" x14ac:dyDescent="0.25">
      <c r="B99" s="28" t="s">
        <v>42</v>
      </c>
      <c r="C99" s="11">
        <v>600</v>
      </c>
      <c r="D99" s="84">
        <v>2.6499999999999999E-8</v>
      </c>
      <c r="E99" s="13"/>
      <c r="F99" s="28" t="s">
        <v>16</v>
      </c>
      <c r="G99" s="10" t="s">
        <v>43</v>
      </c>
      <c r="H99" s="106" t="s">
        <v>44</v>
      </c>
      <c r="I99" s="10"/>
      <c r="J99" s="10"/>
      <c r="K99" s="10"/>
      <c r="L99" s="10"/>
      <c r="M99" s="10"/>
      <c r="N99" s="10"/>
    </row>
    <row r="100" spans="2:14" x14ac:dyDescent="0.25">
      <c r="B100" s="25" t="s">
        <v>45</v>
      </c>
      <c r="C100" s="22" t="s">
        <v>46</v>
      </c>
      <c r="D100" s="89">
        <f>M100</f>
        <v>0.16166</v>
      </c>
      <c r="E100" s="26" t="s">
        <v>54</v>
      </c>
      <c r="F100" s="28" t="s">
        <v>16</v>
      </c>
      <c r="G100" s="10" t="s">
        <v>26</v>
      </c>
      <c r="H100" s="110">
        <v>20200102</v>
      </c>
      <c r="I100" s="21">
        <v>1.1800000000000001E-3</v>
      </c>
      <c r="J100" s="21" t="s">
        <v>19</v>
      </c>
      <c r="K100" s="10">
        <v>137</v>
      </c>
      <c r="L100" s="10" t="s">
        <v>63</v>
      </c>
      <c r="M100" s="21">
        <f>I100*K100</f>
        <v>0.16166</v>
      </c>
      <c r="N100" s="10" t="s">
        <v>16</v>
      </c>
    </row>
    <row r="101" spans="2:14" x14ac:dyDescent="0.25">
      <c r="B101" s="25" t="s">
        <v>47</v>
      </c>
      <c r="C101" s="22" t="s">
        <v>48</v>
      </c>
      <c r="D101" s="116">
        <f>M101</f>
        <v>0.10823000000000001</v>
      </c>
      <c r="E101" s="117" t="s">
        <v>41</v>
      </c>
      <c r="F101" s="28" t="s">
        <v>16</v>
      </c>
      <c r="G101" s="10" t="s">
        <v>26</v>
      </c>
      <c r="H101" s="106">
        <v>20100101</v>
      </c>
      <c r="I101" s="21">
        <v>7.9000000000000001E-4</v>
      </c>
      <c r="J101" s="21" t="s">
        <v>19</v>
      </c>
      <c r="K101" s="10">
        <v>137</v>
      </c>
      <c r="L101" s="10" t="s">
        <v>63</v>
      </c>
      <c r="M101" s="21">
        <f>I101*K101</f>
        <v>0.10823000000000001</v>
      </c>
      <c r="N101" s="10" t="s">
        <v>16</v>
      </c>
    </row>
    <row r="102" spans="2:14" x14ac:dyDescent="0.25">
      <c r="B102" s="25" t="s">
        <v>49</v>
      </c>
      <c r="C102" s="22" t="s">
        <v>50</v>
      </c>
      <c r="D102" s="89">
        <f>M102</f>
        <v>4.1291799999999997E-5</v>
      </c>
      <c r="E102" s="26" t="s">
        <v>64</v>
      </c>
      <c r="F102" s="28" t="s">
        <v>16</v>
      </c>
      <c r="G102" s="10" t="s">
        <v>26</v>
      </c>
      <c r="H102" s="110">
        <v>20200102</v>
      </c>
      <c r="I102" s="21">
        <v>3.0139999999999999E-7</v>
      </c>
      <c r="J102" s="21" t="s">
        <v>19</v>
      </c>
      <c r="K102" s="10">
        <v>137</v>
      </c>
      <c r="L102" s="10" t="s">
        <v>63</v>
      </c>
      <c r="M102" s="21">
        <f>I102*K102</f>
        <v>4.1291799999999997E-5</v>
      </c>
      <c r="N102" s="10" t="s">
        <v>16</v>
      </c>
    </row>
    <row r="103" spans="2:14" x14ac:dyDescent="0.25">
      <c r="B103" s="25" t="s">
        <v>51</v>
      </c>
      <c r="C103" s="22" t="s">
        <v>52</v>
      </c>
      <c r="D103" s="88">
        <f>M103</f>
        <v>6.3020000000000003E-4</v>
      </c>
      <c r="E103" s="14" t="s">
        <v>41</v>
      </c>
      <c r="F103" s="28" t="s">
        <v>16</v>
      </c>
      <c r="G103" s="10" t="s">
        <v>26</v>
      </c>
      <c r="H103" s="106">
        <v>20100101</v>
      </c>
      <c r="I103" s="21">
        <v>4.6E-6</v>
      </c>
      <c r="J103" s="21" t="s">
        <v>19</v>
      </c>
      <c r="K103" s="10">
        <v>137</v>
      </c>
      <c r="L103" s="10" t="s">
        <v>63</v>
      </c>
      <c r="M103" s="21">
        <f>I103*K103</f>
        <v>6.3020000000000003E-4</v>
      </c>
      <c r="N103" s="10" t="s">
        <v>16</v>
      </c>
    </row>
    <row r="104" spans="2:14" x14ac:dyDescent="0.25">
      <c r="B104" s="25" t="s">
        <v>53</v>
      </c>
      <c r="C104" s="15">
        <v>246</v>
      </c>
      <c r="D104" s="88">
        <f>M104</f>
        <v>2.3015999999999998E-2</v>
      </c>
      <c r="E104" s="14" t="s">
        <v>54</v>
      </c>
      <c r="F104" s="28" t="s">
        <v>16</v>
      </c>
      <c r="G104" s="10" t="s">
        <v>65</v>
      </c>
      <c r="H104" s="110">
        <v>20200102</v>
      </c>
      <c r="I104" s="21">
        <v>1.6799999999999999E-4</v>
      </c>
      <c r="J104" s="21" t="s">
        <v>19</v>
      </c>
      <c r="K104" s="10">
        <v>137</v>
      </c>
      <c r="L104" s="10" t="s">
        <v>63</v>
      </c>
      <c r="M104" s="21">
        <f>I104*K104</f>
        <v>2.3015999999999998E-2</v>
      </c>
      <c r="N104" s="10" t="s">
        <v>16</v>
      </c>
    </row>
    <row r="105" spans="2:14" x14ac:dyDescent="0.25">
      <c r="B105" s="5"/>
      <c r="C105" s="22"/>
      <c r="D105" s="92"/>
      <c r="E105" s="19"/>
      <c r="F105" s="5"/>
      <c r="G105" s="9"/>
      <c r="H105" s="110"/>
      <c r="I105" s="4"/>
      <c r="J105" s="21"/>
      <c r="K105" s="10"/>
      <c r="L105" s="10"/>
      <c r="M105" s="21"/>
      <c r="N105" s="10"/>
    </row>
    <row r="106" spans="2:14" x14ac:dyDescent="0.25">
      <c r="B106" s="5"/>
      <c r="C106" s="22"/>
      <c r="D106" s="92"/>
      <c r="E106" s="19"/>
      <c r="F106" s="5"/>
      <c r="G106" s="9"/>
      <c r="H106" s="114"/>
    </row>
    <row r="107" spans="2:14" s="42" customFormat="1" ht="17.399999999999999" x14ac:dyDescent="0.25">
      <c r="B107" s="43" t="s">
        <v>68</v>
      </c>
      <c r="C107" s="44"/>
      <c r="D107" s="95"/>
      <c r="E107" s="45"/>
      <c r="F107" s="46"/>
      <c r="G107" s="47"/>
    </row>
    <row r="108" spans="2:14" x14ac:dyDescent="0.25">
      <c r="B108" s="8" t="s">
        <v>69</v>
      </c>
      <c r="C108" s="22"/>
      <c r="D108" s="92"/>
      <c r="E108" s="19"/>
      <c r="F108" s="5"/>
      <c r="G108" s="9"/>
      <c r="H108" s="8" t="s">
        <v>70</v>
      </c>
    </row>
    <row r="109" spans="2:14" x14ac:dyDescent="0.25">
      <c r="C109" s="1"/>
      <c r="D109" s="90"/>
      <c r="E109" s="11"/>
      <c r="F109" s="6"/>
      <c r="H109" s="2" t="s">
        <v>3</v>
      </c>
    </row>
    <row r="110" spans="2:14" x14ac:dyDescent="0.25">
      <c r="B110" s="33" t="s">
        <v>4</v>
      </c>
      <c r="C110" s="34" t="s">
        <v>5</v>
      </c>
      <c r="D110" s="35" t="s">
        <v>6</v>
      </c>
      <c r="E110" s="36" t="s">
        <v>7</v>
      </c>
      <c r="F110" s="35" t="s">
        <v>8</v>
      </c>
      <c r="G110" s="37" t="s">
        <v>9</v>
      </c>
      <c r="H110" s="51" t="s">
        <v>10</v>
      </c>
      <c r="I110" s="157" t="s">
        <v>11</v>
      </c>
      <c r="J110" s="157"/>
      <c r="K110" s="157" t="s">
        <v>12</v>
      </c>
      <c r="L110" s="157"/>
      <c r="M110" s="157" t="s">
        <v>13</v>
      </c>
      <c r="N110" s="157"/>
    </row>
    <row r="111" spans="2:14" x14ac:dyDescent="0.25">
      <c r="B111" s="25" t="s">
        <v>14</v>
      </c>
      <c r="C111" s="22" t="s">
        <v>15</v>
      </c>
      <c r="D111" s="85">
        <f t="shared" ref="D111:D116" si="4">M111</f>
        <v>2.5469999999999998E-3</v>
      </c>
      <c r="E111" s="40" t="s">
        <v>71</v>
      </c>
      <c r="F111" s="5" t="s">
        <v>72</v>
      </c>
      <c r="G111" s="10" t="s">
        <v>73</v>
      </c>
      <c r="H111" s="106" t="s">
        <v>74</v>
      </c>
      <c r="I111" s="4">
        <v>2.8299999999999999E-4</v>
      </c>
      <c r="J111" s="21" t="s">
        <v>19</v>
      </c>
      <c r="K111" s="10">
        <v>9</v>
      </c>
      <c r="L111" s="10" t="s">
        <v>75</v>
      </c>
      <c r="M111" s="21">
        <f t="shared" ref="M111:M116" si="5">I111*K111</f>
        <v>2.5469999999999998E-3</v>
      </c>
      <c r="N111" s="10" t="s">
        <v>72</v>
      </c>
    </row>
    <row r="112" spans="2:14" x14ac:dyDescent="0.25">
      <c r="B112" s="25" t="s">
        <v>21</v>
      </c>
      <c r="C112" s="27" t="s">
        <v>22</v>
      </c>
      <c r="D112" s="84">
        <f t="shared" si="4"/>
        <v>2.3399999999999996E-3</v>
      </c>
      <c r="E112" s="13" t="s">
        <v>71</v>
      </c>
      <c r="F112" s="28" t="s">
        <v>72</v>
      </c>
      <c r="G112" s="10" t="s">
        <v>76</v>
      </c>
      <c r="H112" s="113" t="s">
        <v>74</v>
      </c>
      <c r="I112" s="4">
        <v>2.5999999999999998E-4</v>
      </c>
      <c r="J112" s="21" t="s">
        <v>19</v>
      </c>
      <c r="K112" s="10">
        <v>9</v>
      </c>
      <c r="L112" s="10" t="s">
        <v>75</v>
      </c>
      <c r="M112" s="21">
        <f t="shared" si="5"/>
        <v>2.3399999999999996E-3</v>
      </c>
      <c r="N112" s="10" t="s">
        <v>72</v>
      </c>
    </row>
    <row r="113" spans="2:14" x14ac:dyDescent="0.25">
      <c r="B113" s="25" t="s">
        <v>23</v>
      </c>
      <c r="C113" s="22" t="s">
        <v>24</v>
      </c>
      <c r="D113" s="85">
        <f t="shared" si="4"/>
        <v>1.6920000000000001E-5</v>
      </c>
      <c r="E113" s="81" t="s">
        <v>71</v>
      </c>
      <c r="F113" s="28" t="s">
        <v>72</v>
      </c>
      <c r="G113" s="10" t="s">
        <v>73</v>
      </c>
      <c r="H113" s="106" t="s">
        <v>74</v>
      </c>
      <c r="I113" s="4">
        <v>1.88E-6</v>
      </c>
      <c r="J113" s="21" t="s">
        <v>19</v>
      </c>
      <c r="K113" s="10">
        <v>9</v>
      </c>
      <c r="L113" s="10" t="s">
        <v>75</v>
      </c>
      <c r="M113" s="21">
        <f t="shared" si="5"/>
        <v>1.6920000000000001E-5</v>
      </c>
      <c r="N113" s="10" t="s">
        <v>72</v>
      </c>
    </row>
    <row r="114" spans="2:14" x14ac:dyDescent="0.25">
      <c r="B114" s="25" t="s">
        <v>27</v>
      </c>
      <c r="C114" s="11" t="s">
        <v>28</v>
      </c>
      <c r="D114" s="85">
        <f t="shared" si="4"/>
        <v>8.8199999999999997E-3</v>
      </c>
      <c r="E114" s="40" t="s">
        <v>71</v>
      </c>
      <c r="F114" s="28" t="s">
        <v>72</v>
      </c>
      <c r="G114" s="10" t="s">
        <v>76</v>
      </c>
      <c r="H114" s="106" t="s">
        <v>74</v>
      </c>
      <c r="I114" s="4">
        <v>9.7999999999999997E-4</v>
      </c>
      <c r="J114" s="21" t="s">
        <v>19</v>
      </c>
      <c r="K114" s="10">
        <v>9</v>
      </c>
      <c r="L114" s="10" t="s">
        <v>75</v>
      </c>
      <c r="M114" s="21">
        <f t="shared" si="5"/>
        <v>8.8199999999999997E-3</v>
      </c>
      <c r="N114" s="10" t="s">
        <v>72</v>
      </c>
    </row>
    <row r="115" spans="2:14" x14ac:dyDescent="0.25">
      <c r="B115" s="25" t="s">
        <v>29</v>
      </c>
      <c r="C115" s="22" t="s">
        <v>30</v>
      </c>
      <c r="D115" s="85">
        <f t="shared" si="4"/>
        <v>3.2933504290489201E-6</v>
      </c>
      <c r="E115" s="40" t="s">
        <v>71</v>
      </c>
      <c r="F115" s="5" t="s">
        <v>72</v>
      </c>
      <c r="G115" s="10" t="s">
        <v>73</v>
      </c>
      <c r="H115" s="106" t="s">
        <v>74</v>
      </c>
      <c r="I115" s="4">
        <v>3.6592782544988E-7</v>
      </c>
      <c r="J115" s="21" t="s">
        <v>19</v>
      </c>
      <c r="K115" s="10">
        <v>9</v>
      </c>
      <c r="L115" s="10" t="s">
        <v>75</v>
      </c>
      <c r="M115" s="21">
        <f t="shared" si="5"/>
        <v>3.2933504290489201E-6</v>
      </c>
      <c r="N115" s="10" t="s">
        <v>72</v>
      </c>
    </row>
    <row r="116" spans="2:14" x14ac:dyDescent="0.25">
      <c r="B116" s="25" t="s">
        <v>31</v>
      </c>
      <c r="C116" s="22" t="s">
        <v>32</v>
      </c>
      <c r="D116" s="85">
        <f t="shared" si="4"/>
        <v>2.1923426569993741E-5</v>
      </c>
      <c r="E116" s="40" t="s">
        <v>71</v>
      </c>
      <c r="F116" s="28" t="s">
        <v>72</v>
      </c>
      <c r="G116" s="10" t="s">
        <v>73</v>
      </c>
      <c r="H116" s="113" t="s">
        <v>74</v>
      </c>
      <c r="I116" s="4">
        <v>2.43593628555486E-6</v>
      </c>
      <c r="J116" s="21" t="s">
        <v>19</v>
      </c>
      <c r="K116" s="10">
        <v>9</v>
      </c>
      <c r="L116" s="10" t="s">
        <v>75</v>
      </c>
      <c r="M116" s="21">
        <f t="shared" si="5"/>
        <v>2.1923426569993741E-5</v>
      </c>
      <c r="N116" s="10" t="s">
        <v>72</v>
      </c>
    </row>
    <row r="117" spans="2:14" s="10" customFormat="1" x14ac:dyDescent="0.25">
      <c r="B117" s="3" t="s">
        <v>34</v>
      </c>
      <c r="C117" s="22" t="s">
        <v>35</v>
      </c>
      <c r="D117" s="86">
        <v>1.9234285714285712E-6</v>
      </c>
      <c r="E117" s="19"/>
      <c r="F117" s="5" t="s">
        <v>72</v>
      </c>
      <c r="G117" s="10" t="s">
        <v>77</v>
      </c>
      <c r="H117" s="114"/>
      <c r="I117"/>
      <c r="J117"/>
      <c r="K117"/>
      <c r="L117"/>
      <c r="M117"/>
      <c r="N117"/>
    </row>
    <row r="118" spans="2:14" x14ac:dyDescent="0.25">
      <c r="B118" s="3" t="s">
        <v>37</v>
      </c>
      <c r="C118" s="22" t="s">
        <v>38</v>
      </c>
      <c r="D118" s="87">
        <f t="shared" ref="D118:D125" si="6">M118</f>
        <v>2.4480000000000001E-6</v>
      </c>
      <c r="E118" s="40" t="s">
        <v>25</v>
      </c>
      <c r="F118" s="5" t="s">
        <v>72</v>
      </c>
      <c r="G118" s="10" t="s">
        <v>73</v>
      </c>
      <c r="H118" s="113" t="s">
        <v>74</v>
      </c>
      <c r="I118" s="4">
        <v>2.72E-7</v>
      </c>
      <c r="J118" s="21" t="s">
        <v>19</v>
      </c>
      <c r="K118" s="10">
        <v>9</v>
      </c>
      <c r="L118" s="10" t="s">
        <v>75</v>
      </c>
      <c r="M118" s="21">
        <f t="shared" ref="M118:M124" si="7">I118*K118</f>
        <v>2.4480000000000001E-6</v>
      </c>
      <c r="N118" s="10" t="s">
        <v>72</v>
      </c>
    </row>
    <row r="119" spans="2:14" x14ac:dyDescent="0.25">
      <c r="B119" s="25" t="s">
        <v>39</v>
      </c>
      <c r="C119" s="22" t="s">
        <v>40</v>
      </c>
      <c r="D119" s="85">
        <f t="shared" si="6"/>
        <v>2.1159800197340849E-5</v>
      </c>
      <c r="E119" s="40" t="s">
        <v>71</v>
      </c>
      <c r="F119" s="5" t="s">
        <v>72</v>
      </c>
      <c r="G119" s="10" t="s">
        <v>73</v>
      </c>
      <c r="H119" s="106" t="s">
        <v>74</v>
      </c>
      <c r="I119" s="4">
        <v>2.35108891081565E-6</v>
      </c>
      <c r="J119" s="21" t="s">
        <v>19</v>
      </c>
      <c r="K119" s="10">
        <v>9</v>
      </c>
      <c r="L119" s="10" t="s">
        <v>75</v>
      </c>
      <c r="M119" s="21">
        <f t="shared" si="7"/>
        <v>2.1159800197340849E-5</v>
      </c>
      <c r="N119" s="10" t="s">
        <v>72</v>
      </c>
    </row>
    <row r="120" spans="2:14" x14ac:dyDescent="0.25">
      <c r="B120" s="28" t="s">
        <v>42</v>
      </c>
      <c r="C120" s="11">
        <v>600</v>
      </c>
      <c r="D120" s="87">
        <f t="shared" si="6"/>
        <v>7.416E-10</v>
      </c>
      <c r="E120" s="31" t="s">
        <v>71</v>
      </c>
      <c r="F120" s="28" t="s">
        <v>72</v>
      </c>
      <c r="G120" s="10" t="s">
        <v>76</v>
      </c>
      <c r="H120" s="106" t="s">
        <v>74</v>
      </c>
      <c r="I120" s="21">
        <v>8.2399999999999995E-11</v>
      </c>
      <c r="J120" s="21" t="s">
        <v>19</v>
      </c>
      <c r="K120" s="10">
        <v>9</v>
      </c>
      <c r="L120" s="10" t="s">
        <v>75</v>
      </c>
      <c r="M120" s="21">
        <f t="shared" si="7"/>
        <v>7.416E-10</v>
      </c>
      <c r="N120" s="10" t="s">
        <v>72</v>
      </c>
    </row>
    <row r="121" spans="2:14" x14ac:dyDescent="0.25">
      <c r="B121" s="25" t="s">
        <v>45</v>
      </c>
      <c r="C121" s="22" t="s">
        <v>46</v>
      </c>
      <c r="D121" s="85">
        <f t="shared" si="6"/>
        <v>9.1800000000000007E-3</v>
      </c>
      <c r="E121" s="40" t="s">
        <v>71</v>
      </c>
      <c r="F121" s="5" t="s">
        <v>72</v>
      </c>
      <c r="G121" s="10" t="s">
        <v>76</v>
      </c>
      <c r="H121" s="113" t="s">
        <v>74</v>
      </c>
      <c r="I121" s="4">
        <v>1.0200000000000001E-3</v>
      </c>
      <c r="J121" s="21" t="s">
        <v>19</v>
      </c>
      <c r="K121" s="10">
        <v>9</v>
      </c>
      <c r="L121" s="10" t="s">
        <v>75</v>
      </c>
      <c r="M121" s="21">
        <f t="shared" si="7"/>
        <v>9.1800000000000007E-3</v>
      </c>
      <c r="N121" s="10" t="s">
        <v>72</v>
      </c>
    </row>
    <row r="122" spans="2:14" x14ac:dyDescent="0.25">
      <c r="B122" s="25" t="s">
        <v>47</v>
      </c>
      <c r="C122" s="22" t="s">
        <v>48</v>
      </c>
      <c r="D122" s="85">
        <f t="shared" si="6"/>
        <v>8.2188522454604577E-4</v>
      </c>
      <c r="E122" s="40" t="s">
        <v>71</v>
      </c>
      <c r="F122" s="28" t="s">
        <v>72</v>
      </c>
      <c r="G122" s="10" t="s">
        <v>73</v>
      </c>
      <c r="H122" s="106" t="s">
        <v>74</v>
      </c>
      <c r="I122" s="4">
        <v>9.1320580505116199E-5</v>
      </c>
      <c r="J122" s="21" t="s">
        <v>19</v>
      </c>
      <c r="K122" s="10">
        <v>9</v>
      </c>
      <c r="L122" s="10" t="s">
        <v>75</v>
      </c>
      <c r="M122" s="21">
        <f t="shared" si="7"/>
        <v>8.2188522454604577E-4</v>
      </c>
      <c r="N122" s="10" t="s">
        <v>72</v>
      </c>
    </row>
    <row r="123" spans="2:14" x14ac:dyDescent="0.25">
      <c r="B123" s="25" t="s">
        <v>49</v>
      </c>
      <c r="C123" s="22" t="s">
        <v>50</v>
      </c>
      <c r="D123" s="85">
        <f t="shared" si="6"/>
        <v>9.5842841625656992E-6</v>
      </c>
      <c r="E123" s="40" t="s">
        <v>71</v>
      </c>
      <c r="F123" s="5" t="s">
        <v>72</v>
      </c>
      <c r="G123" s="10" t="s">
        <v>73</v>
      </c>
      <c r="H123" s="106" t="s">
        <v>74</v>
      </c>
      <c r="I123" s="4">
        <v>1.0649204625073E-6</v>
      </c>
      <c r="J123" s="21" t="s">
        <v>19</v>
      </c>
      <c r="K123" s="10">
        <v>9</v>
      </c>
      <c r="L123" s="10" t="s">
        <v>75</v>
      </c>
      <c r="M123" s="21">
        <f t="shared" si="7"/>
        <v>9.5842841625656992E-6</v>
      </c>
      <c r="N123" s="10" t="s">
        <v>72</v>
      </c>
    </row>
    <row r="124" spans="2:14" x14ac:dyDescent="0.25">
      <c r="B124" s="25" t="s">
        <v>51</v>
      </c>
      <c r="C124" s="22" t="s">
        <v>52</v>
      </c>
      <c r="D124" s="85">
        <f t="shared" si="6"/>
        <v>2.5231758355782271E-5</v>
      </c>
      <c r="E124" s="40" t="s">
        <v>71</v>
      </c>
      <c r="F124" s="5" t="s">
        <v>72</v>
      </c>
      <c r="G124" s="10" t="s">
        <v>73</v>
      </c>
      <c r="H124" s="106" t="s">
        <v>74</v>
      </c>
      <c r="I124" s="4">
        <v>2.80352870619803E-6</v>
      </c>
      <c r="J124" s="21" t="s">
        <v>19</v>
      </c>
      <c r="K124" s="10">
        <v>9</v>
      </c>
      <c r="L124" s="10" t="s">
        <v>75</v>
      </c>
      <c r="M124" s="21">
        <f t="shared" si="7"/>
        <v>2.5231758355782271E-5</v>
      </c>
      <c r="N124" s="10" t="s">
        <v>72</v>
      </c>
    </row>
    <row r="125" spans="2:14" x14ac:dyDescent="0.25">
      <c r="B125" s="25" t="s">
        <v>53</v>
      </c>
      <c r="C125" s="15">
        <v>246</v>
      </c>
      <c r="D125" s="88">
        <f t="shared" si="6"/>
        <v>3.8E-3</v>
      </c>
      <c r="E125" s="14" t="s">
        <v>64</v>
      </c>
      <c r="F125" s="28" t="s">
        <v>72</v>
      </c>
      <c r="G125" s="10" t="s">
        <v>78</v>
      </c>
      <c r="H125" s="110">
        <v>10200901</v>
      </c>
      <c r="I125" s="4">
        <v>3.8E-3</v>
      </c>
      <c r="J125" s="21" t="s">
        <v>72</v>
      </c>
      <c r="K125" s="10"/>
      <c r="L125" s="10"/>
      <c r="M125" s="21">
        <f>I125</f>
        <v>3.8E-3</v>
      </c>
      <c r="N125" s="10" t="s">
        <v>72</v>
      </c>
    </row>
    <row r="126" spans="2:14" x14ac:dyDescent="0.25">
      <c r="B126" s="145" t="s">
        <v>154</v>
      </c>
      <c r="C126" s="22"/>
      <c r="D126" s="96">
        <v>6.5300000000000004E-4</v>
      </c>
      <c r="E126" s="23"/>
      <c r="F126" s="5"/>
      <c r="G126" s="10" t="s">
        <v>155</v>
      </c>
    </row>
    <row r="127" spans="2:14" x14ac:dyDescent="0.25">
      <c r="B127" s="5"/>
      <c r="C127" s="22"/>
      <c r="D127" s="96"/>
      <c r="E127" s="23"/>
      <c r="F127" s="5"/>
      <c r="G127" s="10"/>
    </row>
    <row r="128" spans="2:14" s="42" customFormat="1" ht="17.399999999999999" x14ac:dyDescent="0.25">
      <c r="B128" s="43" t="s">
        <v>79</v>
      </c>
      <c r="C128" s="44"/>
      <c r="D128" s="97"/>
      <c r="E128" s="48"/>
      <c r="F128" s="46"/>
      <c r="G128" s="49"/>
    </row>
    <row r="129" spans="2:14" x14ac:dyDescent="0.25">
      <c r="B129" s="8" t="s">
        <v>80</v>
      </c>
      <c r="C129" s="22"/>
      <c r="D129" s="96"/>
      <c r="E129" s="23"/>
      <c r="F129" s="5"/>
      <c r="G129" s="10"/>
      <c r="H129" s="8" t="s">
        <v>81</v>
      </c>
    </row>
    <row r="130" spans="2:14" x14ac:dyDescent="0.25">
      <c r="C130" s="15"/>
      <c r="D130" s="91"/>
      <c r="E130" s="11"/>
      <c r="F130" s="6"/>
      <c r="H130" s="2" t="s">
        <v>3</v>
      </c>
    </row>
    <row r="131" spans="2:14" x14ac:dyDescent="0.25">
      <c r="B131" s="33" t="s">
        <v>4</v>
      </c>
      <c r="C131" s="34" t="s">
        <v>5</v>
      </c>
      <c r="D131" s="35" t="s">
        <v>6</v>
      </c>
      <c r="E131" s="36" t="s">
        <v>7</v>
      </c>
      <c r="F131" s="35" t="s">
        <v>8</v>
      </c>
      <c r="G131" s="37" t="s">
        <v>9</v>
      </c>
      <c r="H131" s="51" t="s">
        <v>10</v>
      </c>
      <c r="I131" s="157" t="s">
        <v>11</v>
      </c>
      <c r="J131" s="157"/>
      <c r="K131" s="157" t="s">
        <v>12</v>
      </c>
      <c r="L131" s="157"/>
      <c r="M131" s="157" t="s">
        <v>13</v>
      </c>
      <c r="N131" s="157"/>
    </row>
    <row r="132" spans="2:14" x14ac:dyDescent="0.25">
      <c r="B132" s="25" t="s">
        <v>14</v>
      </c>
      <c r="C132" s="22" t="s">
        <v>15</v>
      </c>
      <c r="D132" s="85">
        <f t="shared" ref="D132:D137" si="8">M132</f>
        <v>4.0752000000000002E-3</v>
      </c>
      <c r="E132" s="40" t="s">
        <v>71</v>
      </c>
      <c r="F132" s="5" t="s">
        <v>72</v>
      </c>
      <c r="G132" s="10" t="s">
        <v>73</v>
      </c>
      <c r="H132" s="106" t="s">
        <v>74</v>
      </c>
      <c r="I132" s="4">
        <v>2.8299999999999999E-4</v>
      </c>
      <c r="J132" s="21" t="s">
        <v>19</v>
      </c>
      <c r="K132" s="10">
        <v>14.4</v>
      </c>
      <c r="L132" s="10" t="s">
        <v>75</v>
      </c>
      <c r="M132" s="21">
        <f t="shared" ref="M132:M137" si="9">I132*K132</f>
        <v>4.0752000000000002E-3</v>
      </c>
      <c r="N132" s="10" t="s">
        <v>72</v>
      </c>
    </row>
    <row r="133" spans="2:14" x14ac:dyDescent="0.25">
      <c r="B133" s="25" t="s">
        <v>21</v>
      </c>
      <c r="C133" s="27" t="s">
        <v>22</v>
      </c>
      <c r="D133" s="84">
        <f t="shared" si="8"/>
        <v>3.7439999999999999E-3</v>
      </c>
      <c r="E133" s="13" t="s">
        <v>71</v>
      </c>
      <c r="F133" s="28" t="s">
        <v>72</v>
      </c>
      <c r="G133" s="10" t="s">
        <v>76</v>
      </c>
      <c r="H133" s="113" t="s">
        <v>74</v>
      </c>
      <c r="I133" s="4">
        <v>2.5999999999999998E-4</v>
      </c>
      <c r="J133" s="21" t="s">
        <v>19</v>
      </c>
      <c r="K133" s="10">
        <v>14.4</v>
      </c>
      <c r="L133" s="10" t="s">
        <v>75</v>
      </c>
      <c r="M133" s="21">
        <f t="shared" si="9"/>
        <v>3.7439999999999999E-3</v>
      </c>
      <c r="N133" s="10" t="s">
        <v>72</v>
      </c>
    </row>
    <row r="134" spans="2:14" s="10" customFormat="1" x14ac:dyDescent="0.25">
      <c r="B134" s="25" t="s">
        <v>23</v>
      </c>
      <c r="C134" s="22" t="s">
        <v>24</v>
      </c>
      <c r="D134" s="98">
        <f t="shared" si="8"/>
        <v>2.7072000000000001E-5</v>
      </c>
      <c r="E134" s="81" t="s">
        <v>71</v>
      </c>
      <c r="F134" s="5" t="s">
        <v>72</v>
      </c>
      <c r="G134" s="10" t="s">
        <v>73</v>
      </c>
      <c r="H134" s="106" t="s">
        <v>74</v>
      </c>
      <c r="I134" s="4">
        <v>1.88E-6</v>
      </c>
      <c r="J134" s="21" t="s">
        <v>19</v>
      </c>
      <c r="K134" s="10">
        <v>14.4</v>
      </c>
      <c r="L134" s="10" t="s">
        <v>75</v>
      </c>
      <c r="M134" s="21">
        <f t="shared" si="9"/>
        <v>2.7072000000000001E-5</v>
      </c>
      <c r="N134" s="10" t="s">
        <v>72</v>
      </c>
    </row>
    <row r="135" spans="2:14" x14ac:dyDescent="0.25">
      <c r="B135" s="25" t="s">
        <v>27</v>
      </c>
      <c r="C135" s="11" t="s">
        <v>28</v>
      </c>
      <c r="D135" s="85">
        <f t="shared" si="8"/>
        <v>1.4112E-2</v>
      </c>
      <c r="E135" s="40" t="s">
        <v>71</v>
      </c>
      <c r="F135" s="5" t="s">
        <v>72</v>
      </c>
      <c r="G135" s="10" t="s">
        <v>76</v>
      </c>
      <c r="H135" s="106" t="s">
        <v>74</v>
      </c>
      <c r="I135" s="4">
        <v>9.7999999999999997E-4</v>
      </c>
      <c r="J135" s="21" t="s">
        <v>19</v>
      </c>
      <c r="K135" s="10">
        <v>14.4</v>
      </c>
      <c r="L135" s="10" t="s">
        <v>75</v>
      </c>
      <c r="M135" s="21">
        <f t="shared" si="9"/>
        <v>1.4112E-2</v>
      </c>
      <c r="N135" s="10" t="s">
        <v>72</v>
      </c>
    </row>
    <row r="136" spans="2:14" s="10" customFormat="1" x14ac:dyDescent="0.25">
      <c r="B136" s="25" t="s">
        <v>29</v>
      </c>
      <c r="C136" s="22" t="s">
        <v>30</v>
      </c>
      <c r="D136" s="85">
        <f t="shared" si="8"/>
        <v>5.2693606864782719E-6</v>
      </c>
      <c r="E136" s="40" t="s">
        <v>71</v>
      </c>
      <c r="F136" s="5" t="s">
        <v>72</v>
      </c>
      <c r="G136" s="10" t="s">
        <v>73</v>
      </c>
      <c r="H136" s="106" t="s">
        <v>74</v>
      </c>
      <c r="I136" s="4">
        <v>3.6592782544988E-7</v>
      </c>
      <c r="J136" s="21" t="s">
        <v>19</v>
      </c>
      <c r="K136" s="10">
        <v>14.4</v>
      </c>
      <c r="L136" s="10" t="s">
        <v>75</v>
      </c>
      <c r="M136" s="21">
        <f t="shared" si="9"/>
        <v>5.2693606864782719E-6</v>
      </c>
      <c r="N136" s="10" t="s">
        <v>72</v>
      </c>
    </row>
    <row r="137" spans="2:14" x14ac:dyDescent="0.25">
      <c r="B137" s="25" t="s">
        <v>31</v>
      </c>
      <c r="C137" s="22" t="s">
        <v>32</v>
      </c>
      <c r="D137" s="85">
        <f t="shared" si="8"/>
        <v>3.5077482511989988E-5</v>
      </c>
      <c r="E137" s="40" t="s">
        <v>71</v>
      </c>
      <c r="F137" s="5" t="s">
        <v>72</v>
      </c>
      <c r="G137" s="10" t="s">
        <v>73</v>
      </c>
      <c r="H137" s="113" t="s">
        <v>74</v>
      </c>
      <c r="I137" s="4">
        <v>2.43593628555486E-6</v>
      </c>
      <c r="J137" s="21" t="s">
        <v>19</v>
      </c>
      <c r="K137" s="10">
        <v>14.4</v>
      </c>
      <c r="L137" s="10" t="s">
        <v>75</v>
      </c>
      <c r="M137" s="21">
        <f t="shared" si="9"/>
        <v>3.5077482511989988E-5</v>
      </c>
      <c r="N137" s="10" t="s">
        <v>72</v>
      </c>
    </row>
    <row r="138" spans="2:14" s="10" customFormat="1" x14ac:dyDescent="0.25">
      <c r="B138" s="28" t="s">
        <v>34</v>
      </c>
      <c r="C138" s="11" t="s">
        <v>35</v>
      </c>
      <c r="D138" s="96">
        <v>3.9599999999999994E-5</v>
      </c>
      <c r="E138" s="23"/>
      <c r="F138" s="28" t="s">
        <v>72</v>
      </c>
      <c r="G138" s="10" t="s">
        <v>82</v>
      </c>
      <c r="H138" s="114"/>
      <c r="I138"/>
    </row>
    <row r="139" spans="2:14" x14ac:dyDescent="0.25">
      <c r="B139" s="3" t="s">
        <v>37</v>
      </c>
      <c r="C139" s="22" t="s">
        <v>38</v>
      </c>
      <c r="D139" s="85">
        <f t="shared" ref="D139:D146" si="10">M139</f>
        <v>3.9168000000000003E-6</v>
      </c>
      <c r="E139" s="40" t="s">
        <v>25</v>
      </c>
      <c r="F139" s="5" t="s">
        <v>72</v>
      </c>
      <c r="G139" s="10" t="s">
        <v>73</v>
      </c>
      <c r="H139" s="113" t="s">
        <v>74</v>
      </c>
      <c r="I139" s="4">
        <v>2.72E-7</v>
      </c>
      <c r="J139" s="21" t="s">
        <v>19</v>
      </c>
      <c r="K139" s="10">
        <v>14.4</v>
      </c>
      <c r="L139" s="10" t="s">
        <v>75</v>
      </c>
      <c r="M139" s="21">
        <f t="shared" ref="M139:M146" si="11">I139*K139</f>
        <v>3.9168000000000003E-6</v>
      </c>
      <c r="N139" s="10" t="s">
        <v>72</v>
      </c>
    </row>
    <row r="140" spans="2:14" s="10" customFormat="1" x14ac:dyDescent="0.25">
      <c r="B140" s="25" t="s">
        <v>39</v>
      </c>
      <c r="C140" s="22" t="s">
        <v>40</v>
      </c>
      <c r="D140" s="85">
        <f t="shared" si="10"/>
        <v>3.3855680315745362E-5</v>
      </c>
      <c r="E140" s="40" t="s">
        <v>25</v>
      </c>
      <c r="F140" s="5" t="s">
        <v>72</v>
      </c>
      <c r="G140" s="10" t="s">
        <v>73</v>
      </c>
      <c r="H140" s="106" t="s">
        <v>74</v>
      </c>
      <c r="I140" s="4">
        <v>2.35108891081565E-6</v>
      </c>
      <c r="J140" s="21" t="s">
        <v>19</v>
      </c>
      <c r="K140" s="10">
        <v>14.4</v>
      </c>
      <c r="L140" s="10" t="s">
        <v>75</v>
      </c>
      <c r="M140" s="21">
        <f t="shared" si="11"/>
        <v>3.3855680315745362E-5</v>
      </c>
      <c r="N140" s="10" t="s">
        <v>72</v>
      </c>
    </row>
    <row r="141" spans="2:14" s="10" customFormat="1" x14ac:dyDescent="0.25">
      <c r="B141" s="28" t="s">
        <v>42</v>
      </c>
      <c r="C141" s="11">
        <v>600</v>
      </c>
      <c r="D141" s="87">
        <f t="shared" si="10"/>
        <v>1.1865599999999999E-9</v>
      </c>
      <c r="E141" s="82" t="s">
        <v>71</v>
      </c>
      <c r="F141" s="28" t="s">
        <v>72</v>
      </c>
      <c r="G141" s="10" t="s">
        <v>76</v>
      </c>
      <c r="H141" s="106" t="s">
        <v>74</v>
      </c>
      <c r="I141" s="21">
        <v>8.2399999999999995E-11</v>
      </c>
      <c r="J141" s="21" t="s">
        <v>19</v>
      </c>
      <c r="K141" s="10">
        <v>14.4</v>
      </c>
      <c r="L141" s="10" t="s">
        <v>75</v>
      </c>
      <c r="M141" s="21">
        <f t="shared" si="11"/>
        <v>1.1865599999999999E-9</v>
      </c>
      <c r="N141" s="10" t="s">
        <v>72</v>
      </c>
    </row>
    <row r="142" spans="2:14" s="10" customFormat="1" x14ac:dyDescent="0.25">
      <c r="B142" s="25" t="s">
        <v>45</v>
      </c>
      <c r="C142" s="22" t="s">
        <v>46</v>
      </c>
      <c r="D142" s="85">
        <f t="shared" si="10"/>
        <v>1.4688000000000001E-2</v>
      </c>
      <c r="E142" s="40" t="s">
        <v>71</v>
      </c>
      <c r="F142" s="5" t="s">
        <v>72</v>
      </c>
      <c r="G142" s="10" t="s">
        <v>76</v>
      </c>
      <c r="H142" s="113" t="s">
        <v>74</v>
      </c>
      <c r="I142" s="4">
        <v>1.0200000000000001E-3</v>
      </c>
      <c r="J142" s="21" t="s">
        <v>19</v>
      </c>
      <c r="K142" s="10">
        <v>14.4</v>
      </c>
      <c r="L142" s="10" t="s">
        <v>75</v>
      </c>
      <c r="M142" s="21">
        <f t="shared" si="11"/>
        <v>1.4688000000000001E-2</v>
      </c>
      <c r="N142" s="10" t="s">
        <v>72</v>
      </c>
    </row>
    <row r="143" spans="2:14" x14ac:dyDescent="0.25">
      <c r="B143" s="28" t="s">
        <v>47</v>
      </c>
      <c r="C143" s="11" t="s">
        <v>48</v>
      </c>
      <c r="D143" s="85">
        <f t="shared" si="10"/>
        <v>1.3150163592736733E-3</v>
      </c>
      <c r="E143" s="40" t="s">
        <v>71</v>
      </c>
      <c r="F143" s="28" t="s">
        <v>72</v>
      </c>
      <c r="G143" s="10" t="s">
        <v>73</v>
      </c>
      <c r="H143" s="106" t="s">
        <v>74</v>
      </c>
      <c r="I143" s="4">
        <v>9.1320580505116199E-5</v>
      </c>
      <c r="J143" s="21" t="s">
        <v>19</v>
      </c>
      <c r="K143" s="10">
        <v>14.4</v>
      </c>
      <c r="L143" s="10" t="s">
        <v>75</v>
      </c>
      <c r="M143" s="21">
        <f t="shared" si="11"/>
        <v>1.3150163592736733E-3</v>
      </c>
      <c r="N143" s="10" t="s">
        <v>72</v>
      </c>
    </row>
    <row r="144" spans="2:14" x14ac:dyDescent="0.25">
      <c r="B144" s="28" t="s">
        <v>49</v>
      </c>
      <c r="C144" s="11" t="s">
        <v>50</v>
      </c>
      <c r="D144" s="85">
        <f t="shared" si="10"/>
        <v>1.5334854660105121E-5</v>
      </c>
      <c r="E144" s="40" t="s">
        <v>71</v>
      </c>
      <c r="F144" s="28" t="s">
        <v>72</v>
      </c>
      <c r="G144" s="10" t="s">
        <v>73</v>
      </c>
      <c r="H144" s="106" t="s">
        <v>74</v>
      </c>
      <c r="I144" s="4">
        <v>1.0649204625073E-6</v>
      </c>
      <c r="J144" s="21" t="s">
        <v>19</v>
      </c>
      <c r="K144" s="10">
        <v>14.4</v>
      </c>
      <c r="L144" s="10" t="s">
        <v>75</v>
      </c>
      <c r="M144" s="21">
        <f t="shared" si="11"/>
        <v>1.5334854660105121E-5</v>
      </c>
      <c r="N144" s="10" t="s">
        <v>72</v>
      </c>
    </row>
    <row r="145" spans="2:14" x14ac:dyDescent="0.25">
      <c r="B145" s="28" t="s">
        <v>51</v>
      </c>
      <c r="C145" s="11" t="s">
        <v>52</v>
      </c>
      <c r="D145" s="85">
        <f t="shared" si="10"/>
        <v>4.0370813369251632E-5</v>
      </c>
      <c r="E145" s="40" t="s">
        <v>71</v>
      </c>
      <c r="F145" s="28" t="s">
        <v>72</v>
      </c>
      <c r="G145" s="10" t="s">
        <v>73</v>
      </c>
      <c r="H145" s="106" t="s">
        <v>74</v>
      </c>
      <c r="I145" s="4">
        <v>2.80352870619803E-6</v>
      </c>
      <c r="J145" s="21" t="s">
        <v>19</v>
      </c>
      <c r="K145" s="10">
        <v>14.4</v>
      </c>
      <c r="L145" s="10" t="s">
        <v>75</v>
      </c>
      <c r="M145" s="21">
        <f t="shared" si="11"/>
        <v>4.0370813369251632E-5</v>
      </c>
      <c r="N145" s="10" t="s">
        <v>72</v>
      </c>
    </row>
    <row r="146" spans="2:14" x14ac:dyDescent="0.25">
      <c r="B146" s="25" t="s">
        <v>53</v>
      </c>
      <c r="C146" s="15">
        <v>246</v>
      </c>
      <c r="D146" s="88">
        <f t="shared" si="10"/>
        <v>6.0768000000000003E-3</v>
      </c>
      <c r="E146" s="14" t="s">
        <v>64</v>
      </c>
      <c r="F146" s="28" t="s">
        <v>72</v>
      </c>
      <c r="G146" s="10" t="s">
        <v>78</v>
      </c>
      <c r="H146" s="110">
        <v>10200901</v>
      </c>
      <c r="I146" s="4">
        <v>4.2200000000000001E-4</v>
      </c>
      <c r="J146" s="21" t="s">
        <v>19</v>
      </c>
      <c r="K146" s="10">
        <v>14.4</v>
      </c>
      <c r="L146" s="10" t="s">
        <v>75</v>
      </c>
      <c r="M146" s="21">
        <f t="shared" si="11"/>
        <v>6.0768000000000003E-3</v>
      </c>
      <c r="N146" s="21" t="s">
        <v>72</v>
      </c>
    </row>
    <row r="147" spans="2:14" x14ac:dyDescent="0.25">
      <c r="B147" s="5"/>
      <c r="C147" s="22"/>
      <c r="D147" s="96"/>
      <c r="E147" s="23"/>
      <c r="F147" s="5"/>
      <c r="G147" s="10"/>
    </row>
    <row r="148" spans="2:14" x14ac:dyDescent="0.25">
      <c r="B148" s="5"/>
      <c r="C148" s="22"/>
      <c r="D148" s="96"/>
      <c r="E148" s="23"/>
      <c r="F148" s="5"/>
      <c r="G148" s="10"/>
    </row>
    <row r="149" spans="2:14" s="42" customFormat="1" ht="17.399999999999999" x14ac:dyDescent="0.25">
      <c r="B149" s="43" t="s">
        <v>83</v>
      </c>
      <c r="C149" s="44"/>
      <c r="D149" s="97"/>
      <c r="E149" s="48"/>
      <c r="F149" s="46"/>
      <c r="G149" s="49"/>
    </row>
    <row r="150" spans="2:14" x14ac:dyDescent="0.25">
      <c r="B150" s="8" t="s">
        <v>84</v>
      </c>
      <c r="C150" s="22"/>
      <c r="D150" s="96"/>
      <c r="E150" s="23"/>
      <c r="F150" s="5"/>
      <c r="G150" s="10"/>
      <c r="H150" s="8" t="s">
        <v>85</v>
      </c>
    </row>
    <row r="151" spans="2:14" x14ac:dyDescent="0.25">
      <c r="B151" s="5"/>
      <c r="C151" s="22"/>
      <c r="D151" s="96"/>
      <c r="E151" s="23"/>
      <c r="F151" s="5"/>
      <c r="G151" s="10"/>
      <c r="H151" s="2" t="s">
        <v>3</v>
      </c>
    </row>
    <row r="152" spans="2:14" x14ac:dyDescent="0.25">
      <c r="B152" s="33" t="s">
        <v>4</v>
      </c>
      <c r="C152" s="34" t="s">
        <v>5</v>
      </c>
      <c r="D152" s="35" t="s">
        <v>6</v>
      </c>
      <c r="E152" s="36" t="s">
        <v>7</v>
      </c>
      <c r="F152" s="35" t="s">
        <v>8</v>
      </c>
      <c r="G152" s="37" t="s">
        <v>9</v>
      </c>
      <c r="H152" s="51" t="s">
        <v>10</v>
      </c>
      <c r="I152" s="157" t="s">
        <v>11</v>
      </c>
      <c r="J152" s="157"/>
      <c r="K152" s="157" t="s">
        <v>12</v>
      </c>
      <c r="L152" s="157"/>
      <c r="M152" s="157" t="s">
        <v>13</v>
      </c>
      <c r="N152" s="157"/>
    </row>
    <row r="153" spans="2:14" x14ac:dyDescent="0.25">
      <c r="B153" s="25" t="s">
        <v>14</v>
      </c>
      <c r="C153" s="22" t="s">
        <v>15</v>
      </c>
      <c r="D153" s="85">
        <f t="shared" ref="D153:D158" si="12">M153</f>
        <v>4.8393000000000004E-3</v>
      </c>
      <c r="E153" s="40" t="s">
        <v>71</v>
      </c>
      <c r="F153" s="5" t="s">
        <v>72</v>
      </c>
      <c r="G153" s="10" t="s">
        <v>73</v>
      </c>
      <c r="H153" s="106" t="s">
        <v>74</v>
      </c>
      <c r="I153" s="4">
        <v>2.8299999999999999E-4</v>
      </c>
      <c r="J153" s="21" t="s">
        <v>19</v>
      </c>
      <c r="K153" s="10">
        <v>17.100000000000001</v>
      </c>
      <c r="L153" s="10" t="s">
        <v>75</v>
      </c>
      <c r="M153" s="21">
        <f t="shared" ref="M153:M158" si="13">I153*K153</f>
        <v>4.8393000000000004E-3</v>
      </c>
      <c r="N153" s="10" t="s">
        <v>72</v>
      </c>
    </row>
    <row r="154" spans="2:14" s="10" customFormat="1" x14ac:dyDescent="0.25">
      <c r="B154" s="25" t="s">
        <v>21</v>
      </c>
      <c r="C154" s="27" t="s">
        <v>22</v>
      </c>
      <c r="D154" s="84">
        <f t="shared" si="12"/>
        <v>4.4460000000000003E-3</v>
      </c>
      <c r="E154" s="13" t="s">
        <v>71</v>
      </c>
      <c r="F154" s="28" t="s">
        <v>72</v>
      </c>
      <c r="G154" s="10" t="s">
        <v>76</v>
      </c>
      <c r="H154" s="113" t="s">
        <v>74</v>
      </c>
      <c r="I154" s="4">
        <v>2.5999999999999998E-4</v>
      </c>
      <c r="J154" s="21" t="s">
        <v>19</v>
      </c>
      <c r="K154" s="10">
        <v>17.100000000000001</v>
      </c>
      <c r="L154" s="10" t="s">
        <v>75</v>
      </c>
      <c r="M154" s="21">
        <f t="shared" si="13"/>
        <v>4.4460000000000003E-3</v>
      </c>
      <c r="N154" s="10" t="s">
        <v>72</v>
      </c>
    </row>
    <row r="155" spans="2:14" s="10" customFormat="1" x14ac:dyDescent="0.25">
      <c r="B155" s="28" t="s">
        <v>23</v>
      </c>
      <c r="C155" s="11" t="s">
        <v>24</v>
      </c>
      <c r="D155" s="98">
        <f t="shared" si="12"/>
        <v>3.2148000000000005E-5</v>
      </c>
      <c r="E155" s="81" t="s">
        <v>71</v>
      </c>
      <c r="F155" s="28" t="s">
        <v>72</v>
      </c>
      <c r="G155" s="10" t="s">
        <v>73</v>
      </c>
      <c r="H155" s="106" t="s">
        <v>74</v>
      </c>
      <c r="I155" s="4">
        <v>1.88E-6</v>
      </c>
      <c r="J155" s="21" t="s">
        <v>19</v>
      </c>
      <c r="K155" s="10">
        <v>17.100000000000001</v>
      </c>
      <c r="L155" s="10" t="s">
        <v>75</v>
      </c>
      <c r="M155" s="21">
        <f t="shared" si="13"/>
        <v>3.2148000000000005E-5</v>
      </c>
      <c r="N155" s="10" t="s">
        <v>72</v>
      </c>
    </row>
    <row r="156" spans="2:14" s="10" customFormat="1" x14ac:dyDescent="0.25">
      <c r="B156" s="28" t="s">
        <v>27</v>
      </c>
      <c r="C156" s="11" t="s">
        <v>28</v>
      </c>
      <c r="D156" s="85">
        <f t="shared" si="12"/>
        <v>1.6758000000000002E-2</v>
      </c>
      <c r="E156" s="40" t="s">
        <v>71</v>
      </c>
      <c r="F156" s="28" t="s">
        <v>72</v>
      </c>
      <c r="G156" s="10" t="s">
        <v>76</v>
      </c>
      <c r="H156" s="106" t="s">
        <v>74</v>
      </c>
      <c r="I156" s="4">
        <v>9.7999999999999997E-4</v>
      </c>
      <c r="J156" s="21" t="s">
        <v>19</v>
      </c>
      <c r="K156" s="10">
        <v>17.100000000000001</v>
      </c>
      <c r="L156" s="10" t="s">
        <v>75</v>
      </c>
      <c r="M156" s="21">
        <f t="shared" si="13"/>
        <v>1.6758000000000002E-2</v>
      </c>
      <c r="N156" s="10" t="s">
        <v>72</v>
      </c>
    </row>
    <row r="157" spans="2:14" x14ac:dyDescent="0.25">
      <c r="B157" s="28" t="s">
        <v>29</v>
      </c>
      <c r="C157" s="11" t="s">
        <v>30</v>
      </c>
      <c r="D157" s="85">
        <f t="shared" si="12"/>
        <v>6.2573658151929488E-6</v>
      </c>
      <c r="E157" s="40" t="s">
        <v>71</v>
      </c>
      <c r="F157" s="28" t="s">
        <v>72</v>
      </c>
      <c r="G157" s="10" t="s">
        <v>73</v>
      </c>
      <c r="H157" s="106" t="s">
        <v>74</v>
      </c>
      <c r="I157" s="4">
        <v>3.6592782544988E-7</v>
      </c>
      <c r="J157" s="21" t="s">
        <v>19</v>
      </c>
      <c r="K157" s="10">
        <v>17.100000000000001</v>
      </c>
      <c r="L157" s="10" t="s">
        <v>75</v>
      </c>
      <c r="M157" s="21">
        <f t="shared" si="13"/>
        <v>6.2573658151929488E-6</v>
      </c>
      <c r="N157" s="10" t="s">
        <v>72</v>
      </c>
    </row>
    <row r="158" spans="2:14" s="10" customFormat="1" x14ac:dyDescent="0.25">
      <c r="B158" s="28" t="s">
        <v>31</v>
      </c>
      <c r="C158" s="11" t="s">
        <v>32</v>
      </c>
      <c r="D158" s="85">
        <f t="shared" si="12"/>
        <v>4.1654510482988107E-5</v>
      </c>
      <c r="E158" s="40" t="s">
        <v>71</v>
      </c>
      <c r="F158" s="28" t="s">
        <v>72</v>
      </c>
      <c r="G158" s="10" t="s">
        <v>73</v>
      </c>
      <c r="H158" s="113" t="s">
        <v>74</v>
      </c>
      <c r="I158" s="4">
        <v>2.43593628555486E-6</v>
      </c>
      <c r="J158" s="21" t="s">
        <v>19</v>
      </c>
      <c r="K158" s="10">
        <v>17.100000000000001</v>
      </c>
      <c r="L158" s="10" t="s">
        <v>75</v>
      </c>
      <c r="M158" s="21">
        <f t="shared" si="13"/>
        <v>4.1654510482988107E-5</v>
      </c>
      <c r="N158" s="10" t="s">
        <v>72</v>
      </c>
    </row>
    <row r="159" spans="2:14" s="10" customFormat="1" x14ac:dyDescent="0.25">
      <c r="B159" s="28" t="s">
        <v>34</v>
      </c>
      <c r="C159" s="11" t="s">
        <v>35</v>
      </c>
      <c r="D159" s="96">
        <v>4.7024999999999998E-5</v>
      </c>
      <c r="E159" s="23"/>
      <c r="F159" s="28" t="s">
        <v>72</v>
      </c>
      <c r="G159" s="10" t="s">
        <v>82</v>
      </c>
      <c r="H159" s="114"/>
      <c r="I159"/>
    </row>
    <row r="160" spans="2:14" s="10" customFormat="1" x14ac:dyDescent="0.25">
      <c r="B160" s="28" t="s">
        <v>37</v>
      </c>
      <c r="C160" s="11" t="s">
        <v>38</v>
      </c>
      <c r="D160" s="85">
        <f t="shared" ref="D160:D167" si="14">M160</f>
        <v>4.6512000000000005E-6</v>
      </c>
      <c r="E160" s="40" t="s">
        <v>25</v>
      </c>
      <c r="F160" s="28" t="s">
        <v>72</v>
      </c>
      <c r="G160" s="10" t="s">
        <v>73</v>
      </c>
      <c r="H160" s="113" t="s">
        <v>74</v>
      </c>
      <c r="I160" s="4">
        <v>2.72E-7</v>
      </c>
      <c r="J160" s="21" t="s">
        <v>19</v>
      </c>
      <c r="K160" s="10">
        <v>17.100000000000001</v>
      </c>
      <c r="L160" s="10" t="s">
        <v>75</v>
      </c>
      <c r="M160" s="21">
        <f t="shared" ref="M160:M167" si="15">I160*K160</f>
        <v>4.6512000000000005E-6</v>
      </c>
      <c r="N160" s="10" t="s">
        <v>72</v>
      </c>
    </row>
    <row r="161" spans="2:14" s="10" customFormat="1" x14ac:dyDescent="0.25">
      <c r="B161" s="28" t="s">
        <v>39</v>
      </c>
      <c r="C161" s="11" t="s">
        <v>40</v>
      </c>
      <c r="D161" s="85">
        <f t="shared" si="14"/>
        <v>4.0203620374947615E-5</v>
      </c>
      <c r="E161" s="40" t="s">
        <v>25</v>
      </c>
      <c r="F161" s="28" t="s">
        <v>72</v>
      </c>
      <c r="G161" s="10" t="s">
        <v>73</v>
      </c>
      <c r="H161" s="106" t="s">
        <v>74</v>
      </c>
      <c r="I161" s="4">
        <v>2.35108891081565E-6</v>
      </c>
      <c r="J161" s="21" t="s">
        <v>19</v>
      </c>
      <c r="K161" s="10">
        <v>17.100000000000001</v>
      </c>
      <c r="L161" s="10" t="s">
        <v>75</v>
      </c>
      <c r="M161" s="21">
        <f t="shared" si="15"/>
        <v>4.0203620374947615E-5</v>
      </c>
      <c r="N161" s="10" t="s">
        <v>72</v>
      </c>
    </row>
    <row r="162" spans="2:14" s="10" customFormat="1" x14ac:dyDescent="0.25">
      <c r="B162" s="28" t="s">
        <v>42</v>
      </c>
      <c r="C162" s="11">
        <v>600</v>
      </c>
      <c r="D162" s="87">
        <f t="shared" si="14"/>
        <v>1.4090399999999999E-9</v>
      </c>
      <c r="E162" s="82" t="s">
        <v>71</v>
      </c>
      <c r="F162" s="28" t="s">
        <v>72</v>
      </c>
      <c r="G162" s="10" t="s">
        <v>76</v>
      </c>
      <c r="H162" s="106" t="s">
        <v>74</v>
      </c>
      <c r="I162" s="21">
        <v>8.2399999999999995E-11</v>
      </c>
      <c r="J162" s="21" t="s">
        <v>19</v>
      </c>
      <c r="K162" s="10">
        <v>17.100000000000001</v>
      </c>
      <c r="L162" s="10" t="s">
        <v>75</v>
      </c>
      <c r="M162" s="21">
        <f t="shared" si="15"/>
        <v>1.4090399999999999E-9</v>
      </c>
      <c r="N162" s="10" t="s">
        <v>72</v>
      </c>
    </row>
    <row r="163" spans="2:14" s="10" customFormat="1" x14ac:dyDescent="0.25">
      <c r="B163" s="28" t="s">
        <v>45</v>
      </c>
      <c r="C163" s="11" t="s">
        <v>46</v>
      </c>
      <c r="D163" s="85">
        <f t="shared" si="14"/>
        <v>1.7442000000000003E-2</v>
      </c>
      <c r="E163" s="40" t="s">
        <v>71</v>
      </c>
      <c r="F163" s="28" t="s">
        <v>72</v>
      </c>
      <c r="G163" s="10" t="s">
        <v>76</v>
      </c>
      <c r="H163" s="113" t="s">
        <v>74</v>
      </c>
      <c r="I163" s="4">
        <v>1.0200000000000001E-3</v>
      </c>
      <c r="J163" s="21" t="s">
        <v>19</v>
      </c>
      <c r="K163" s="10">
        <v>17.100000000000001</v>
      </c>
      <c r="L163" s="10" t="s">
        <v>75</v>
      </c>
      <c r="M163" s="21">
        <f t="shared" si="15"/>
        <v>1.7442000000000003E-2</v>
      </c>
      <c r="N163" s="10" t="s">
        <v>72</v>
      </c>
    </row>
    <row r="164" spans="2:14" s="10" customFormat="1" x14ac:dyDescent="0.25">
      <c r="B164" s="28" t="s">
        <v>47</v>
      </c>
      <c r="C164" s="11" t="s">
        <v>48</v>
      </c>
      <c r="D164" s="85">
        <f t="shared" si="14"/>
        <v>1.561581926637487E-3</v>
      </c>
      <c r="E164" s="40" t="s">
        <v>71</v>
      </c>
      <c r="F164" s="28" t="s">
        <v>72</v>
      </c>
      <c r="G164" s="10" t="s">
        <v>73</v>
      </c>
      <c r="H164" s="106" t="s">
        <v>74</v>
      </c>
      <c r="I164" s="4">
        <v>9.1320580505116199E-5</v>
      </c>
      <c r="J164" s="21" t="s">
        <v>19</v>
      </c>
      <c r="K164" s="10">
        <v>17.100000000000001</v>
      </c>
      <c r="L164" s="10" t="s">
        <v>75</v>
      </c>
      <c r="M164" s="21">
        <f t="shared" si="15"/>
        <v>1.561581926637487E-3</v>
      </c>
      <c r="N164" s="10" t="s">
        <v>72</v>
      </c>
    </row>
    <row r="165" spans="2:14" s="10" customFormat="1" x14ac:dyDescent="0.25">
      <c r="B165" s="28" t="s">
        <v>49</v>
      </c>
      <c r="C165" s="11" t="s">
        <v>50</v>
      </c>
      <c r="D165" s="85">
        <f t="shared" si="14"/>
        <v>1.821013990887483E-5</v>
      </c>
      <c r="E165" s="40" t="s">
        <v>71</v>
      </c>
      <c r="F165" s="28" t="s">
        <v>72</v>
      </c>
      <c r="G165" s="10" t="s">
        <v>73</v>
      </c>
      <c r="H165" s="106" t="s">
        <v>74</v>
      </c>
      <c r="I165" s="4">
        <v>1.0649204625073E-6</v>
      </c>
      <c r="J165" s="21" t="s">
        <v>19</v>
      </c>
      <c r="K165" s="10">
        <v>17.100000000000001</v>
      </c>
      <c r="L165" s="10" t="s">
        <v>75</v>
      </c>
      <c r="M165" s="21">
        <f t="shared" si="15"/>
        <v>1.821013990887483E-5</v>
      </c>
      <c r="N165" s="10" t="s">
        <v>72</v>
      </c>
    </row>
    <row r="166" spans="2:14" s="10" customFormat="1" x14ac:dyDescent="0.25">
      <c r="B166" s="28" t="s">
        <v>51</v>
      </c>
      <c r="C166" s="11" t="s">
        <v>52</v>
      </c>
      <c r="D166" s="85">
        <f t="shared" si="14"/>
        <v>4.7940340875986317E-5</v>
      </c>
      <c r="E166" s="40" t="s">
        <v>71</v>
      </c>
      <c r="F166" s="28" t="s">
        <v>72</v>
      </c>
      <c r="G166" s="10" t="s">
        <v>73</v>
      </c>
      <c r="H166" s="106" t="s">
        <v>74</v>
      </c>
      <c r="I166" s="4">
        <v>2.80352870619803E-6</v>
      </c>
      <c r="J166" s="21" t="s">
        <v>19</v>
      </c>
      <c r="K166" s="10">
        <v>17.100000000000001</v>
      </c>
      <c r="L166" s="10" t="s">
        <v>75</v>
      </c>
      <c r="M166" s="21">
        <f t="shared" si="15"/>
        <v>4.7940340875986317E-5</v>
      </c>
      <c r="N166" s="10" t="s">
        <v>72</v>
      </c>
    </row>
    <row r="167" spans="2:14" x14ac:dyDescent="0.25">
      <c r="B167" s="25" t="s">
        <v>53</v>
      </c>
      <c r="C167" s="15">
        <v>246</v>
      </c>
      <c r="D167" s="88">
        <f t="shared" si="14"/>
        <v>7.2162000000000007E-3</v>
      </c>
      <c r="E167" s="14" t="s">
        <v>64</v>
      </c>
      <c r="F167" s="28" t="s">
        <v>72</v>
      </c>
      <c r="G167" s="10" t="s">
        <v>78</v>
      </c>
      <c r="H167" s="110">
        <v>10200901</v>
      </c>
      <c r="I167" s="4">
        <v>4.2200000000000001E-4</v>
      </c>
      <c r="J167" s="21" t="s">
        <v>19</v>
      </c>
      <c r="K167" s="10">
        <v>17.100000000000001</v>
      </c>
      <c r="L167" s="10" t="s">
        <v>75</v>
      </c>
      <c r="M167" s="21">
        <f t="shared" si="15"/>
        <v>7.2162000000000007E-3</v>
      </c>
      <c r="N167" s="21" t="s">
        <v>72</v>
      </c>
    </row>
    <row r="168" spans="2:14" x14ac:dyDescent="0.25">
      <c r="B168" s="5"/>
      <c r="C168" s="22"/>
      <c r="D168" s="96"/>
      <c r="E168" s="23"/>
      <c r="F168" s="5"/>
      <c r="G168" s="10"/>
    </row>
    <row r="169" spans="2:14" x14ac:dyDescent="0.25">
      <c r="B169" s="5"/>
      <c r="C169" s="22"/>
      <c r="D169" s="96"/>
      <c r="E169" s="23"/>
      <c r="F169" s="5"/>
      <c r="G169" s="10"/>
    </row>
    <row r="170" spans="2:14" s="59" customFormat="1" ht="17.399999999999999" x14ac:dyDescent="0.25">
      <c r="B170" s="60" t="s">
        <v>86</v>
      </c>
      <c r="C170" s="64"/>
      <c r="D170" s="99"/>
      <c r="E170" s="65"/>
      <c r="F170" s="66"/>
      <c r="G170" s="67"/>
    </row>
    <row r="171" spans="2:14" x14ac:dyDescent="0.25">
      <c r="B171" s="41" t="s">
        <v>87</v>
      </c>
      <c r="C171" s="22"/>
      <c r="D171" s="96"/>
      <c r="E171" s="23"/>
      <c r="F171" s="5"/>
      <c r="G171" s="10"/>
      <c r="H171" s="8" t="s">
        <v>88</v>
      </c>
    </row>
    <row r="172" spans="2:14" x14ac:dyDescent="0.25">
      <c r="B172" s="5"/>
      <c r="C172" s="22"/>
      <c r="D172" s="96"/>
      <c r="E172" s="23"/>
      <c r="F172" s="5"/>
      <c r="G172" s="10"/>
      <c r="H172" s="2" t="s">
        <v>3</v>
      </c>
    </row>
    <row r="173" spans="2:14" x14ac:dyDescent="0.25">
      <c r="B173" s="33" t="s">
        <v>4</v>
      </c>
      <c r="C173" s="34" t="s">
        <v>5</v>
      </c>
      <c r="D173" s="35" t="s">
        <v>6</v>
      </c>
      <c r="E173" s="36" t="s">
        <v>7</v>
      </c>
      <c r="F173" s="35" t="s">
        <v>8</v>
      </c>
      <c r="G173" s="37" t="s">
        <v>9</v>
      </c>
      <c r="H173" s="51" t="s">
        <v>10</v>
      </c>
      <c r="I173" s="157" t="s">
        <v>11</v>
      </c>
      <c r="J173" s="157"/>
      <c r="K173" s="157" t="s">
        <v>12</v>
      </c>
      <c r="L173" s="157"/>
      <c r="M173" s="157" t="s">
        <v>13</v>
      </c>
      <c r="N173" s="157"/>
    </row>
    <row r="174" spans="2:14" s="10" customFormat="1" x14ac:dyDescent="0.25">
      <c r="B174" s="28" t="s">
        <v>14</v>
      </c>
      <c r="C174" s="11" t="s">
        <v>15</v>
      </c>
      <c r="D174" s="88">
        <f>M174</f>
        <v>4.1240000000000006E-2</v>
      </c>
      <c r="E174" s="14" t="s">
        <v>25</v>
      </c>
      <c r="F174" s="28" t="s">
        <v>89</v>
      </c>
      <c r="G174" s="10" t="s">
        <v>26</v>
      </c>
      <c r="H174" s="110">
        <v>20100201</v>
      </c>
      <c r="I174" s="21">
        <v>4.0000000000000003E-5</v>
      </c>
      <c r="J174" s="21" t="s">
        <v>19</v>
      </c>
      <c r="K174" s="10">
        <v>1031</v>
      </c>
      <c r="L174" s="10" t="s">
        <v>90</v>
      </c>
      <c r="M174" s="21">
        <f>I174*K174</f>
        <v>4.1240000000000006E-2</v>
      </c>
      <c r="N174" s="28" t="s">
        <v>89</v>
      </c>
    </row>
    <row r="175" spans="2:14" s="10" customFormat="1" x14ac:dyDescent="0.25">
      <c r="B175" s="25" t="s">
        <v>21</v>
      </c>
      <c r="C175" s="27" t="s">
        <v>22</v>
      </c>
      <c r="D175" s="88">
        <f>M175</f>
        <v>6.5983999999999999E-3</v>
      </c>
      <c r="E175" s="14" t="s">
        <v>25</v>
      </c>
      <c r="F175" s="28" t="s">
        <v>89</v>
      </c>
      <c r="G175" s="10" t="s">
        <v>26</v>
      </c>
      <c r="H175" s="8">
        <v>20100201</v>
      </c>
      <c r="I175" s="4">
        <v>6.3999999999999997E-6</v>
      </c>
      <c r="J175" s="21" t="s">
        <v>19</v>
      </c>
      <c r="K175" s="10">
        <v>1031</v>
      </c>
      <c r="L175" s="10" t="s">
        <v>90</v>
      </c>
      <c r="M175" s="21">
        <f>I175*K175</f>
        <v>6.5983999999999999E-3</v>
      </c>
      <c r="N175" s="28" t="s">
        <v>89</v>
      </c>
    </row>
    <row r="176" spans="2:14" s="10" customFormat="1" x14ac:dyDescent="0.25">
      <c r="B176" s="28" t="s">
        <v>23</v>
      </c>
      <c r="C176" s="11" t="s">
        <v>24</v>
      </c>
      <c r="D176" s="89">
        <f>I176</f>
        <v>2.0000000000000001E-4</v>
      </c>
      <c r="E176" s="20" t="s">
        <v>54</v>
      </c>
      <c r="F176" s="28" t="s">
        <v>89</v>
      </c>
      <c r="G176" s="10" t="s">
        <v>26</v>
      </c>
      <c r="H176" s="10">
        <v>10200602</v>
      </c>
      <c r="I176" s="21">
        <v>2.0000000000000001E-4</v>
      </c>
      <c r="J176" s="28" t="s">
        <v>89</v>
      </c>
      <c r="M176" s="21">
        <f>I176</f>
        <v>2.0000000000000001E-4</v>
      </c>
      <c r="N176" s="28" t="s">
        <v>89</v>
      </c>
    </row>
    <row r="177" spans="1:14" s="10" customFormat="1" x14ac:dyDescent="0.25">
      <c r="B177" s="28" t="s">
        <v>27</v>
      </c>
      <c r="C177" s="11" t="s">
        <v>28</v>
      </c>
      <c r="D177" s="88">
        <f>M177</f>
        <v>1.2372000000000001E-2</v>
      </c>
      <c r="E177" s="14" t="s">
        <v>71</v>
      </c>
      <c r="F177" s="28" t="s">
        <v>89</v>
      </c>
      <c r="G177" s="10" t="s">
        <v>33</v>
      </c>
      <c r="H177" s="110">
        <v>20100201</v>
      </c>
      <c r="I177" s="21">
        <v>1.2E-5</v>
      </c>
      <c r="J177" s="21" t="s">
        <v>19</v>
      </c>
      <c r="K177" s="10">
        <v>1031</v>
      </c>
      <c r="L177" s="10" t="s">
        <v>90</v>
      </c>
      <c r="M177" s="21">
        <f>I177*K177</f>
        <v>1.2372000000000001E-2</v>
      </c>
      <c r="N177" s="28" t="s">
        <v>89</v>
      </c>
    </row>
    <row r="178" spans="1:14" x14ac:dyDescent="0.25">
      <c r="A178" s="9"/>
      <c r="B178" s="28" t="s">
        <v>29</v>
      </c>
      <c r="C178" s="11" t="s">
        <v>30</v>
      </c>
      <c r="D178" s="89">
        <v>7.1000000000000004E-3</v>
      </c>
      <c r="E178" s="20" t="s">
        <v>64</v>
      </c>
      <c r="F178" s="28" t="s">
        <v>89</v>
      </c>
      <c r="G178" s="10" t="s">
        <v>33</v>
      </c>
      <c r="H178" s="10">
        <v>20200201</v>
      </c>
      <c r="I178" s="21">
        <v>6.9249999999999998E-6</v>
      </c>
      <c r="J178" s="21" t="s">
        <v>19</v>
      </c>
      <c r="K178" s="10">
        <v>1031</v>
      </c>
      <c r="L178" s="10" t="s">
        <v>90</v>
      </c>
      <c r="M178" s="21">
        <f>I178*K178</f>
        <v>7.1396749999999998E-3</v>
      </c>
      <c r="N178" s="28" t="s">
        <v>89</v>
      </c>
    </row>
    <row r="179" spans="1:14" s="10" customFormat="1" x14ac:dyDescent="0.25">
      <c r="B179" s="28" t="s">
        <v>31</v>
      </c>
      <c r="C179" s="11" t="s">
        <v>32</v>
      </c>
      <c r="D179" s="88">
        <f>M179</f>
        <v>1.3701989999999999E-2</v>
      </c>
      <c r="E179" s="14" t="s">
        <v>64</v>
      </c>
      <c r="F179" s="28" t="s">
        <v>89</v>
      </c>
      <c r="G179" s="10" t="s">
        <v>26</v>
      </c>
      <c r="H179" s="10">
        <v>20200201</v>
      </c>
      <c r="I179" s="21">
        <v>1.329E-5</v>
      </c>
      <c r="J179" s="21" t="s">
        <v>19</v>
      </c>
      <c r="K179" s="10">
        <v>1031</v>
      </c>
      <c r="L179" s="10" t="s">
        <v>90</v>
      </c>
      <c r="M179" s="21">
        <f>I179*K179</f>
        <v>1.3701989999999999E-2</v>
      </c>
      <c r="N179" s="28" t="s">
        <v>89</v>
      </c>
    </row>
    <row r="180" spans="1:14" s="10" customFormat="1" x14ac:dyDescent="0.25">
      <c r="B180" s="28" t="s">
        <v>34</v>
      </c>
      <c r="C180" s="11" t="s">
        <v>35</v>
      </c>
      <c r="D180" s="96">
        <v>1.32E-2</v>
      </c>
      <c r="E180" s="19"/>
      <c r="F180" s="28" t="s">
        <v>89</v>
      </c>
      <c r="G180" s="10" t="s">
        <v>91</v>
      </c>
    </row>
    <row r="181" spans="1:14" s="10" customFormat="1" x14ac:dyDescent="0.25">
      <c r="B181" s="28" t="s">
        <v>37</v>
      </c>
      <c r="C181" s="11" t="s">
        <v>38</v>
      </c>
      <c r="D181" s="96">
        <v>5.4799999999999998E-4</v>
      </c>
      <c r="E181" s="19"/>
      <c r="F181" s="28" t="s">
        <v>89</v>
      </c>
      <c r="G181" s="10" t="s">
        <v>91</v>
      </c>
      <c r="I181" s="21"/>
      <c r="J181" s="21"/>
      <c r="M181" s="21"/>
      <c r="N181" s="28"/>
    </row>
    <row r="182" spans="1:14" s="10" customFormat="1" x14ac:dyDescent="0.25">
      <c r="B182" s="28" t="s">
        <v>39</v>
      </c>
      <c r="C182" s="11" t="s">
        <v>40</v>
      </c>
      <c r="D182" s="88">
        <f>M182</f>
        <v>8.3999999999999995E-5</v>
      </c>
      <c r="E182" s="14" t="s">
        <v>41</v>
      </c>
      <c r="F182" s="28" t="s">
        <v>89</v>
      </c>
      <c r="G182" s="10" t="s">
        <v>26</v>
      </c>
      <c r="H182" s="10">
        <v>10200602</v>
      </c>
      <c r="I182" s="21">
        <v>8.3999999999999995E-5</v>
      </c>
      <c r="J182" s="28" t="s">
        <v>89</v>
      </c>
      <c r="M182" s="21">
        <f>I182</f>
        <v>8.3999999999999995E-5</v>
      </c>
      <c r="N182" s="28" t="s">
        <v>89</v>
      </c>
    </row>
    <row r="183" spans="1:14" s="10" customFormat="1" x14ac:dyDescent="0.25">
      <c r="B183" s="28" t="s">
        <v>42</v>
      </c>
      <c r="C183" s="11">
        <v>600</v>
      </c>
      <c r="D183" s="96">
        <v>0</v>
      </c>
      <c r="E183" s="23"/>
      <c r="F183" s="28" t="s">
        <v>89</v>
      </c>
      <c r="G183" s="8" t="s">
        <v>92</v>
      </c>
      <c r="I183" s="21"/>
      <c r="J183" s="21"/>
      <c r="M183" s="21">
        <f t="shared" ref="M183:M188" si="16">I183*K183</f>
        <v>0</v>
      </c>
      <c r="N183" s="28" t="s">
        <v>89</v>
      </c>
    </row>
    <row r="184" spans="1:14" s="10" customFormat="1" x14ac:dyDescent="0.25">
      <c r="B184" s="28" t="s">
        <v>45</v>
      </c>
      <c r="C184" s="11" t="s">
        <v>46</v>
      </c>
      <c r="D184" s="94">
        <f>M184</f>
        <v>0.73201000000000005</v>
      </c>
      <c r="E184" s="20" t="s">
        <v>71</v>
      </c>
      <c r="F184" s="28" t="s">
        <v>89</v>
      </c>
      <c r="G184" s="10" t="s">
        <v>93</v>
      </c>
      <c r="H184" s="110">
        <v>20100201</v>
      </c>
      <c r="I184" s="21">
        <v>7.1000000000000002E-4</v>
      </c>
      <c r="J184" s="21" t="s">
        <v>19</v>
      </c>
      <c r="K184" s="10">
        <v>1031</v>
      </c>
      <c r="L184" s="10" t="s">
        <v>90</v>
      </c>
      <c r="M184" s="21">
        <f t="shared" si="16"/>
        <v>0.73201000000000005</v>
      </c>
      <c r="N184" s="28" t="s">
        <v>89</v>
      </c>
    </row>
    <row r="185" spans="1:14" s="10" customFormat="1" x14ac:dyDescent="0.25">
      <c r="B185" s="28" t="s">
        <v>47</v>
      </c>
      <c r="C185" s="11" t="s">
        <v>48</v>
      </c>
      <c r="D185" s="89">
        <v>8.3000000000000004E-2</v>
      </c>
      <c r="E185" s="20" t="s">
        <v>64</v>
      </c>
      <c r="F185" s="28" t="s">
        <v>89</v>
      </c>
      <c r="G185" s="10" t="s">
        <v>26</v>
      </c>
      <c r="H185" s="10">
        <v>20200201</v>
      </c>
      <c r="I185" s="21">
        <v>8.0199999999999998E-5</v>
      </c>
      <c r="J185" s="21" t="s">
        <v>19</v>
      </c>
      <c r="K185" s="10">
        <v>1031</v>
      </c>
      <c r="L185" s="10" t="s">
        <v>90</v>
      </c>
      <c r="M185" s="21">
        <f t="shared" si="16"/>
        <v>8.2686200000000001E-2</v>
      </c>
      <c r="N185" s="28" t="s">
        <v>89</v>
      </c>
    </row>
    <row r="186" spans="1:14" s="10" customFormat="1" x14ac:dyDescent="0.25">
      <c r="B186" s="28" t="s">
        <v>49</v>
      </c>
      <c r="C186" s="11" t="s">
        <v>50</v>
      </c>
      <c r="D186" s="88">
        <v>2.5999999999999998E-4</v>
      </c>
      <c r="E186" s="14" t="s">
        <v>64</v>
      </c>
      <c r="F186" s="28" t="s">
        <v>89</v>
      </c>
      <c r="G186" s="10" t="s">
        <v>26</v>
      </c>
      <c r="H186" s="10">
        <v>20200201</v>
      </c>
      <c r="I186" s="21">
        <v>6.63E-6</v>
      </c>
      <c r="J186" s="21" t="s">
        <v>19</v>
      </c>
      <c r="K186" s="10">
        <v>1031</v>
      </c>
      <c r="L186" s="10" t="s">
        <v>90</v>
      </c>
      <c r="M186" s="21">
        <f t="shared" si="16"/>
        <v>6.8355300000000003E-3</v>
      </c>
      <c r="N186" s="28" t="s">
        <v>89</v>
      </c>
    </row>
    <row r="187" spans="1:14" s="10" customFormat="1" x14ac:dyDescent="0.25">
      <c r="B187" s="28" t="s">
        <v>51</v>
      </c>
      <c r="C187" s="11" t="s">
        <v>52</v>
      </c>
      <c r="D187" s="89">
        <f>M187</f>
        <v>0.11825569999999999</v>
      </c>
      <c r="E187" s="20" t="s">
        <v>64</v>
      </c>
      <c r="F187" s="28" t="s">
        <v>89</v>
      </c>
      <c r="G187" s="10" t="s">
        <v>26</v>
      </c>
      <c r="H187" s="10">
        <v>20200201</v>
      </c>
      <c r="I187" s="21">
        <v>1.147E-4</v>
      </c>
      <c r="J187" s="21" t="s">
        <v>19</v>
      </c>
      <c r="K187" s="10">
        <v>1031</v>
      </c>
      <c r="L187" s="10" t="s">
        <v>90</v>
      </c>
      <c r="M187" s="21">
        <f t="shared" si="16"/>
        <v>0.11825569999999999</v>
      </c>
      <c r="N187" s="28" t="s">
        <v>89</v>
      </c>
    </row>
    <row r="188" spans="1:14" s="10" customFormat="1" x14ac:dyDescent="0.25">
      <c r="B188" s="25" t="s">
        <v>53</v>
      </c>
      <c r="C188" s="15">
        <v>246</v>
      </c>
      <c r="D188" s="112">
        <f>M188</f>
        <v>6.6911899999999992E-4</v>
      </c>
      <c r="E188" s="14" t="s">
        <v>25</v>
      </c>
      <c r="F188" s="5" t="s">
        <v>89</v>
      </c>
      <c r="G188" s="10" t="s">
        <v>26</v>
      </c>
      <c r="H188" s="10">
        <v>10200601</v>
      </c>
      <c r="I188" s="4">
        <v>6.4899999999999995E-7</v>
      </c>
      <c r="J188" s="21" t="s">
        <v>19</v>
      </c>
      <c r="K188" s="10">
        <v>1031</v>
      </c>
      <c r="L188" s="10" t="s">
        <v>90</v>
      </c>
      <c r="M188" s="21">
        <f t="shared" si="16"/>
        <v>6.6911899999999992E-4</v>
      </c>
      <c r="N188" s="28" t="s">
        <v>89</v>
      </c>
    </row>
    <row r="189" spans="1:14" x14ac:dyDescent="0.25">
      <c r="B189" s="5"/>
      <c r="C189" s="22"/>
      <c r="D189" s="100"/>
      <c r="E189" s="23"/>
      <c r="F189" s="5"/>
      <c r="G189" s="9"/>
    </row>
    <row r="190" spans="1:14" x14ac:dyDescent="0.25">
      <c r="B190" s="5"/>
      <c r="C190" s="22"/>
      <c r="D190" s="100"/>
      <c r="E190" s="23"/>
      <c r="F190" s="5"/>
      <c r="G190" s="9"/>
    </row>
    <row r="191" spans="1:14" s="59" customFormat="1" ht="17.399999999999999" x14ac:dyDescent="0.25">
      <c r="B191" s="60" t="s">
        <v>94</v>
      </c>
      <c r="C191" s="64"/>
      <c r="D191" s="101"/>
      <c r="E191" s="65"/>
      <c r="F191" s="66"/>
      <c r="G191" s="68"/>
    </row>
    <row r="192" spans="1:14" x14ac:dyDescent="0.25">
      <c r="B192" s="8" t="s">
        <v>87</v>
      </c>
      <c r="C192" s="1"/>
      <c r="D192" s="90"/>
      <c r="E192" s="11"/>
      <c r="F192" s="6"/>
      <c r="H192" s="8" t="s">
        <v>95</v>
      </c>
    </row>
    <row r="193" spans="2:14" x14ac:dyDescent="0.25">
      <c r="B193" s="8"/>
      <c r="C193" s="1"/>
      <c r="D193" s="90"/>
      <c r="E193" s="11"/>
      <c r="F193" s="6"/>
      <c r="H193" s="2" t="s">
        <v>3</v>
      </c>
    </row>
    <row r="194" spans="2:14" x14ac:dyDescent="0.25">
      <c r="B194" s="33" t="s">
        <v>4</v>
      </c>
      <c r="C194" s="34" t="s">
        <v>5</v>
      </c>
      <c r="D194" s="35" t="s">
        <v>6</v>
      </c>
      <c r="E194" s="36" t="s">
        <v>7</v>
      </c>
      <c r="F194" s="35" t="s">
        <v>8</v>
      </c>
      <c r="G194" s="37" t="s">
        <v>9</v>
      </c>
      <c r="H194" s="51" t="s">
        <v>10</v>
      </c>
      <c r="I194" s="157" t="s">
        <v>11</v>
      </c>
      <c r="J194" s="157"/>
      <c r="K194" s="157" t="s">
        <v>12</v>
      </c>
      <c r="L194" s="157"/>
      <c r="M194" s="157" t="s">
        <v>13</v>
      </c>
      <c r="N194" s="157"/>
    </row>
    <row r="195" spans="2:14" x14ac:dyDescent="0.25">
      <c r="B195" s="25" t="s">
        <v>14</v>
      </c>
      <c r="C195" s="22" t="s">
        <v>96</v>
      </c>
      <c r="D195" s="88">
        <f t="shared" ref="D195:D200" si="17">M195</f>
        <v>1.56712E-2</v>
      </c>
      <c r="E195" s="14" t="s">
        <v>64</v>
      </c>
      <c r="F195" s="5" t="s">
        <v>89</v>
      </c>
      <c r="G195" s="10" t="s">
        <v>97</v>
      </c>
      <c r="H195">
        <v>10100602</v>
      </c>
      <c r="I195" s="111">
        <v>1.52E-5</v>
      </c>
      <c r="J195" s="21" t="s">
        <v>19</v>
      </c>
      <c r="K195" s="10">
        <v>1031</v>
      </c>
      <c r="L195" s="10" t="s">
        <v>90</v>
      </c>
      <c r="M195" s="21">
        <f>I195*K195</f>
        <v>1.56712E-2</v>
      </c>
      <c r="N195" s="28" t="s">
        <v>89</v>
      </c>
    </row>
    <row r="196" spans="2:14" s="10" customFormat="1" x14ac:dyDescent="0.25">
      <c r="B196" s="25" t="s">
        <v>21</v>
      </c>
      <c r="C196" s="27" t="s">
        <v>22</v>
      </c>
      <c r="D196" s="88">
        <f t="shared" si="17"/>
        <v>1.8558000000000002E-2</v>
      </c>
      <c r="E196" s="14" t="s">
        <v>64</v>
      </c>
      <c r="F196" s="5" t="s">
        <v>89</v>
      </c>
      <c r="G196" s="10" t="s">
        <v>26</v>
      </c>
      <c r="H196" s="8">
        <v>10100602</v>
      </c>
      <c r="I196" s="4">
        <v>1.8E-5</v>
      </c>
      <c r="J196" s="21" t="s">
        <v>19</v>
      </c>
      <c r="K196" s="10">
        <v>1031</v>
      </c>
      <c r="L196" s="10" t="s">
        <v>90</v>
      </c>
      <c r="M196" s="21">
        <f>I196*K196</f>
        <v>1.8558000000000002E-2</v>
      </c>
      <c r="N196" s="28" t="s">
        <v>89</v>
      </c>
    </row>
    <row r="197" spans="2:14" s="10" customFormat="1" x14ac:dyDescent="0.25">
      <c r="B197" s="25" t="s">
        <v>23</v>
      </c>
      <c r="C197" s="15">
        <v>7440382</v>
      </c>
      <c r="D197" s="89">
        <f t="shared" si="17"/>
        <v>2.0000000000000001E-4</v>
      </c>
      <c r="E197" s="20" t="s">
        <v>54</v>
      </c>
      <c r="F197" s="28" t="s">
        <v>89</v>
      </c>
      <c r="G197" s="10" t="s">
        <v>26</v>
      </c>
      <c r="H197" s="10">
        <v>10200602</v>
      </c>
      <c r="I197" s="21"/>
      <c r="J197" s="28"/>
      <c r="M197" s="21">
        <v>2.0000000000000001E-4</v>
      </c>
      <c r="N197" s="28" t="s">
        <v>89</v>
      </c>
    </row>
    <row r="198" spans="2:14" s="10" customFormat="1" x14ac:dyDescent="0.25">
      <c r="B198" s="28" t="s">
        <v>27</v>
      </c>
      <c r="C198" s="11">
        <v>71432</v>
      </c>
      <c r="D198" s="88">
        <f t="shared" si="17"/>
        <v>2.0999999999999999E-3</v>
      </c>
      <c r="E198" s="14" t="s">
        <v>98</v>
      </c>
      <c r="F198" s="28" t="s">
        <v>89</v>
      </c>
      <c r="G198" s="10" t="s">
        <v>26</v>
      </c>
      <c r="H198" s="10">
        <v>10200602</v>
      </c>
      <c r="I198" s="21"/>
      <c r="J198" s="28"/>
      <c r="M198" s="21">
        <v>2.0999999999999999E-3</v>
      </c>
      <c r="N198" s="28" t="s">
        <v>89</v>
      </c>
    </row>
    <row r="199" spans="2:14" x14ac:dyDescent="0.25">
      <c r="B199" s="28" t="s">
        <v>29</v>
      </c>
      <c r="C199" s="11">
        <v>7440439</v>
      </c>
      <c r="D199" s="88">
        <f t="shared" si="17"/>
        <v>1.1000000000000001E-3</v>
      </c>
      <c r="E199" s="14" t="s">
        <v>41</v>
      </c>
      <c r="F199" s="28" t="s">
        <v>89</v>
      </c>
      <c r="G199" s="10" t="s">
        <v>26</v>
      </c>
      <c r="H199" s="10">
        <v>10200602</v>
      </c>
      <c r="I199" s="21"/>
      <c r="J199" s="28"/>
      <c r="K199" s="10"/>
      <c r="L199" s="10"/>
      <c r="M199" s="21">
        <v>1.1000000000000001E-3</v>
      </c>
      <c r="N199" s="28" t="s">
        <v>89</v>
      </c>
    </row>
    <row r="200" spans="2:14" s="10" customFormat="1" x14ac:dyDescent="0.25">
      <c r="B200" s="28" t="s">
        <v>31</v>
      </c>
      <c r="C200" s="11" t="s">
        <v>32</v>
      </c>
      <c r="D200" s="88">
        <f t="shared" si="17"/>
        <v>1.4E-3</v>
      </c>
      <c r="E200" s="14" t="s">
        <v>41</v>
      </c>
      <c r="F200" s="28" t="s">
        <v>89</v>
      </c>
      <c r="G200" s="10" t="s">
        <v>26</v>
      </c>
      <c r="H200" s="10">
        <v>10200601</v>
      </c>
      <c r="I200" s="21"/>
      <c r="J200" s="28"/>
      <c r="M200" s="21">
        <v>1.4E-3</v>
      </c>
      <c r="N200" s="28" t="s">
        <v>89</v>
      </c>
    </row>
    <row r="201" spans="2:14" x14ac:dyDescent="0.25">
      <c r="B201" s="28" t="s">
        <v>34</v>
      </c>
      <c r="C201" s="11" t="s">
        <v>35</v>
      </c>
      <c r="D201" s="96">
        <v>1.34E-3</v>
      </c>
      <c r="E201" s="19"/>
      <c r="F201" s="28" t="s">
        <v>89</v>
      </c>
      <c r="G201" s="10" t="s">
        <v>91</v>
      </c>
      <c r="H201" s="10"/>
      <c r="I201" s="10"/>
      <c r="J201" s="10"/>
      <c r="K201" s="10"/>
      <c r="L201" s="10"/>
      <c r="M201" s="10"/>
      <c r="N201" s="10"/>
    </row>
    <row r="202" spans="2:14" s="10" customFormat="1" x14ac:dyDescent="0.25">
      <c r="B202" s="28" t="s">
        <v>37</v>
      </c>
      <c r="C202" s="11" t="s">
        <v>38</v>
      </c>
      <c r="D202" s="96">
        <v>5.5999999999999999E-5</v>
      </c>
      <c r="E202" s="19"/>
      <c r="F202" s="28" t="s">
        <v>89</v>
      </c>
      <c r="G202" s="10" t="s">
        <v>91</v>
      </c>
      <c r="I202" s="21"/>
      <c r="J202" s="21"/>
      <c r="M202" s="21"/>
      <c r="N202" s="28"/>
    </row>
    <row r="203" spans="2:14" s="10" customFormat="1" x14ac:dyDescent="0.25">
      <c r="B203" s="25" t="s">
        <v>39</v>
      </c>
      <c r="C203" s="15">
        <v>7440484</v>
      </c>
      <c r="D203" s="88">
        <f>M203</f>
        <v>8.3999999999999995E-5</v>
      </c>
      <c r="E203" s="14" t="s">
        <v>41</v>
      </c>
      <c r="F203" s="28" t="s">
        <v>89</v>
      </c>
      <c r="G203" s="10" t="s">
        <v>26</v>
      </c>
      <c r="H203" s="10">
        <v>10200602</v>
      </c>
      <c r="I203" s="21"/>
      <c r="J203" s="28"/>
      <c r="M203" s="21">
        <v>8.3999999999999995E-5</v>
      </c>
      <c r="N203" s="28" t="s">
        <v>89</v>
      </c>
    </row>
    <row r="204" spans="2:14" s="10" customFormat="1" x14ac:dyDescent="0.25">
      <c r="B204" s="28" t="s">
        <v>42</v>
      </c>
      <c r="C204" s="15">
        <v>600</v>
      </c>
      <c r="D204" s="96">
        <v>0</v>
      </c>
      <c r="E204" s="23"/>
      <c r="F204" s="28" t="s">
        <v>89</v>
      </c>
      <c r="G204" s="8" t="s">
        <v>92</v>
      </c>
      <c r="I204" s="4"/>
      <c r="J204" s="21"/>
      <c r="M204" s="21">
        <f>I204*K204</f>
        <v>0</v>
      </c>
      <c r="N204" s="28" t="s">
        <v>89</v>
      </c>
    </row>
    <row r="205" spans="2:14" s="10" customFormat="1" x14ac:dyDescent="0.25">
      <c r="B205" s="28" t="s">
        <v>45</v>
      </c>
      <c r="C205" s="11">
        <v>50000</v>
      </c>
      <c r="D205" s="88">
        <f>M205</f>
        <v>7.4999999999999997E-2</v>
      </c>
      <c r="E205" s="14" t="s">
        <v>98</v>
      </c>
      <c r="F205" s="28" t="s">
        <v>89</v>
      </c>
      <c r="G205" s="10" t="s">
        <v>26</v>
      </c>
      <c r="H205" s="10">
        <v>10200602</v>
      </c>
      <c r="I205" s="21"/>
      <c r="J205" s="28"/>
      <c r="M205" s="21">
        <v>7.4999999999999997E-2</v>
      </c>
      <c r="N205" s="28" t="s">
        <v>89</v>
      </c>
    </row>
    <row r="206" spans="2:14" x14ac:dyDescent="0.25">
      <c r="B206" s="28" t="s">
        <v>47</v>
      </c>
      <c r="C206" s="11">
        <v>7439965</v>
      </c>
      <c r="D206" s="88">
        <f>M206</f>
        <v>3.8000000000000002E-4</v>
      </c>
      <c r="E206" s="14" t="s">
        <v>41</v>
      </c>
      <c r="F206" s="28" t="s">
        <v>89</v>
      </c>
      <c r="G206" s="10" t="s">
        <v>26</v>
      </c>
      <c r="H206" s="10">
        <v>10200602</v>
      </c>
      <c r="I206" s="21"/>
      <c r="J206" s="28"/>
      <c r="K206" s="10"/>
      <c r="L206" s="10"/>
      <c r="M206" s="21">
        <v>3.8000000000000002E-4</v>
      </c>
      <c r="N206" s="28" t="s">
        <v>89</v>
      </c>
    </row>
    <row r="207" spans="2:14" s="10" customFormat="1" x14ac:dyDescent="0.25">
      <c r="B207" s="28" t="s">
        <v>49</v>
      </c>
      <c r="C207" s="11">
        <v>7439976</v>
      </c>
      <c r="D207" s="88">
        <f>M207</f>
        <v>2.5999999999999998E-4</v>
      </c>
      <c r="E207" s="14" t="s">
        <v>41</v>
      </c>
      <c r="F207" s="28" t="s">
        <v>89</v>
      </c>
      <c r="G207" s="10" t="s">
        <v>26</v>
      </c>
      <c r="H207" s="10">
        <v>10200602</v>
      </c>
      <c r="I207" s="21"/>
      <c r="J207" s="28"/>
      <c r="M207" s="21">
        <v>2.5999999999999998E-4</v>
      </c>
      <c r="N207" s="28" t="s">
        <v>89</v>
      </c>
    </row>
    <row r="208" spans="2:14" x14ac:dyDescent="0.25">
      <c r="B208" s="28" t="s">
        <v>51</v>
      </c>
      <c r="C208" s="11">
        <v>7440020</v>
      </c>
      <c r="D208" s="88">
        <f>M208</f>
        <v>2.0999999999999999E-3</v>
      </c>
      <c r="E208" s="14" t="s">
        <v>25</v>
      </c>
      <c r="F208" s="28" t="s">
        <v>89</v>
      </c>
      <c r="G208" s="10" t="s">
        <v>26</v>
      </c>
      <c r="H208" s="10">
        <v>10200602</v>
      </c>
      <c r="I208" s="21"/>
      <c r="J208" s="28"/>
      <c r="K208" s="10"/>
      <c r="L208" s="10"/>
      <c r="M208" s="21">
        <v>2.0999999999999999E-3</v>
      </c>
      <c r="N208" s="28" t="s">
        <v>89</v>
      </c>
    </row>
    <row r="209" spans="2:15" x14ac:dyDescent="0.25">
      <c r="B209" s="25" t="s">
        <v>53</v>
      </c>
      <c r="C209" s="15">
        <v>246</v>
      </c>
      <c r="D209" s="89">
        <f>M209</f>
        <v>6.6911899999999992E-4</v>
      </c>
      <c r="E209" s="26" t="s">
        <v>64</v>
      </c>
      <c r="F209" s="5" t="s">
        <v>89</v>
      </c>
      <c r="G209" s="10" t="s">
        <v>26</v>
      </c>
      <c r="H209" s="8">
        <v>10200601</v>
      </c>
      <c r="I209" s="4">
        <v>6.4899999999999995E-7</v>
      </c>
      <c r="J209" s="21" t="s">
        <v>19</v>
      </c>
      <c r="K209" s="10">
        <v>1031</v>
      </c>
      <c r="L209" s="10" t="s">
        <v>90</v>
      </c>
      <c r="M209" s="21">
        <f>I209*K209</f>
        <v>6.6911899999999992E-4</v>
      </c>
      <c r="N209" s="28" t="s">
        <v>89</v>
      </c>
    </row>
    <row r="210" spans="2:15" x14ac:dyDescent="0.25">
      <c r="C210" s="1"/>
      <c r="D210" s="90"/>
      <c r="E210" s="11"/>
      <c r="F210" s="6"/>
    </row>
    <row r="211" spans="2:15" x14ac:dyDescent="0.25">
      <c r="C211" s="1"/>
      <c r="D211" s="90"/>
      <c r="E211" s="11"/>
      <c r="F211" s="6"/>
    </row>
    <row r="212" spans="2:15" s="71" customFormat="1" ht="17.399999999999999" x14ac:dyDescent="0.25">
      <c r="B212" s="69" t="s">
        <v>99</v>
      </c>
      <c r="C212" s="70"/>
      <c r="D212" s="70"/>
      <c r="E212" s="70"/>
    </row>
    <row r="213" spans="2:15" x14ac:dyDescent="0.25">
      <c r="B213" s="38" t="s">
        <v>100</v>
      </c>
      <c r="C213" s="18"/>
      <c r="D213" s="18"/>
      <c r="E213" s="18"/>
      <c r="H213" s="8" t="s">
        <v>101</v>
      </c>
    </row>
    <row r="214" spans="2:15" x14ac:dyDescent="0.25">
      <c r="C214" s="15"/>
      <c r="D214" s="102"/>
      <c r="F214" s="6"/>
      <c r="H214" s="2" t="s">
        <v>3</v>
      </c>
    </row>
    <row r="215" spans="2:15" x14ac:dyDescent="0.25">
      <c r="B215" s="33" t="s">
        <v>4</v>
      </c>
      <c r="C215" s="34" t="s">
        <v>5</v>
      </c>
      <c r="D215" s="35" t="s">
        <v>6</v>
      </c>
      <c r="E215" s="36" t="s">
        <v>7</v>
      </c>
      <c r="F215" s="35" t="s">
        <v>8</v>
      </c>
      <c r="G215" s="37" t="s">
        <v>9</v>
      </c>
      <c r="H215" s="51" t="s">
        <v>10</v>
      </c>
      <c r="I215" s="157" t="s">
        <v>11</v>
      </c>
      <c r="J215" s="157"/>
      <c r="K215" s="157" t="s">
        <v>12</v>
      </c>
      <c r="L215" s="157"/>
      <c r="M215" s="157" t="s">
        <v>13</v>
      </c>
      <c r="N215" s="157"/>
    </row>
    <row r="216" spans="2:15" x14ac:dyDescent="0.25">
      <c r="B216" s="25" t="s">
        <v>14</v>
      </c>
      <c r="C216" s="22" t="s">
        <v>15</v>
      </c>
      <c r="D216" s="88">
        <f t="shared" ref="D216:D221" si="18">M216</f>
        <v>5.6999999999999998E-4</v>
      </c>
      <c r="E216" s="14" t="s">
        <v>25</v>
      </c>
      <c r="F216" s="5" t="s">
        <v>72</v>
      </c>
      <c r="G216" s="10" t="s">
        <v>102</v>
      </c>
      <c r="H216" s="110">
        <v>10100202</v>
      </c>
      <c r="I216" s="4"/>
      <c r="J216" s="21"/>
      <c r="K216" s="10"/>
      <c r="L216" s="10"/>
      <c r="M216" s="4">
        <v>5.6999999999999998E-4</v>
      </c>
      <c r="N216" s="21" t="s">
        <v>72</v>
      </c>
    </row>
    <row r="217" spans="2:15" s="10" customFormat="1" x14ac:dyDescent="0.25">
      <c r="B217" s="25" t="s">
        <v>21</v>
      </c>
      <c r="C217" s="27" t="s">
        <v>22</v>
      </c>
      <c r="D217" s="88">
        <f t="shared" si="18"/>
        <v>2.9E-4</v>
      </c>
      <c r="E217" s="14" t="s">
        <v>41</v>
      </c>
      <c r="F217" s="5" t="s">
        <v>72</v>
      </c>
      <c r="H217" s="113" t="s">
        <v>103</v>
      </c>
      <c r="I217" s="24"/>
      <c r="J217" s="21"/>
      <c r="M217" s="24">
        <v>2.9E-4</v>
      </c>
      <c r="N217" s="10" t="s">
        <v>72</v>
      </c>
      <c r="O217" s="21"/>
    </row>
    <row r="218" spans="2:15" s="10" customFormat="1" x14ac:dyDescent="0.25">
      <c r="B218" s="28" t="s">
        <v>23</v>
      </c>
      <c r="C218" s="22" t="s">
        <v>24</v>
      </c>
      <c r="D218" s="88">
        <f t="shared" si="18"/>
        <v>4.0999999999999999E-4</v>
      </c>
      <c r="E218" s="14" t="s">
        <v>71</v>
      </c>
      <c r="F218" s="28" t="s">
        <v>72</v>
      </c>
      <c r="G218" s="10" t="s">
        <v>104</v>
      </c>
      <c r="H218" s="110">
        <v>10100202</v>
      </c>
      <c r="I218" s="21"/>
      <c r="J218" s="21"/>
      <c r="M218" s="21">
        <v>4.0999999999999999E-4</v>
      </c>
      <c r="N218" s="21" t="s">
        <v>72</v>
      </c>
    </row>
    <row r="219" spans="2:15" s="10" customFormat="1" x14ac:dyDescent="0.25">
      <c r="B219" s="28" t="s">
        <v>27</v>
      </c>
      <c r="C219" s="11" t="s">
        <v>28</v>
      </c>
      <c r="D219" s="88">
        <f t="shared" si="18"/>
        <v>1.2999999999999999E-3</v>
      </c>
      <c r="E219" s="14" t="s">
        <v>71</v>
      </c>
      <c r="F219" s="28" t="s">
        <v>72</v>
      </c>
      <c r="G219" s="10" t="s">
        <v>102</v>
      </c>
      <c r="H219" s="110">
        <v>10100202</v>
      </c>
      <c r="I219" s="21"/>
      <c r="J219" s="21"/>
      <c r="M219" s="21">
        <v>1.2999999999999999E-3</v>
      </c>
      <c r="N219" s="21" t="s">
        <v>72</v>
      </c>
    </row>
    <row r="220" spans="2:15" s="10" customFormat="1" x14ac:dyDescent="0.25">
      <c r="B220" s="28" t="s">
        <v>29</v>
      </c>
      <c r="C220" s="22" t="s">
        <v>30</v>
      </c>
      <c r="D220" s="88">
        <f t="shared" si="18"/>
        <v>5.1E-5</v>
      </c>
      <c r="E220" s="14" t="s">
        <v>71</v>
      </c>
      <c r="F220" s="28" t="s">
        <v>72</v>
      </c>
      <c r="G220" s="10" t="s">
        <v>105</v>
      </c>
      <c r="H220" s="110">
        <v>10100202</v>
      </c>
      <c r="I220" s="21"/>
      <c r="J220" s="21"/>
      <c r="M220" s="21">
        <v>5.1E-5</v>
      </c>
      <c r="N220" s="21" t="s">
        <v>72</v>
      </c>
    </row>
    <row r="221" spans="2:15" s="10" customFormat="1" x14ac:dyDescent="0.25">
      <c r="B221" s="28" t="s">
        <v>31</v>
      </c>
      <c r="C221" s="22" t="s">
        <v>32</v>
      </c>
      <c r="D221" s="88">
        <f t="shared" si="18"/>
        <v>2.5999999999999998E-4</v>
      </c>
      <c r="E221" s="14" t="s">
        <v>54</v>
      </c>
      <c r="F221" s="28" t="s">
        <v>72</v>
      </c>
      <c r="G221" s="10" t="s">
        <v>105</v>
      </c>
      <c r="H221" s="110">
        <v>10100202</v>
      </c>
      <c r="I221" s="21"/>
      <c r="J221" s="21"/>
      <c r="M221" s="21">
        <v>2.5999999999999998E-4</v>
      </c>
      <c r="N221" s="21" t="s">
        <v>72</v>
      </c>
    </row>
    <row r="222" spans="2:15" s="10" customFormat="1" x14ac:dyDescent="0.25">
      <c r="B222" s="28" t="s">
        <v>34</v>
      </c>
      <c r="C222" s="11" t="s">
        <v>35</v>
      </c>
      <c r="D222" s="96">
        <v>5.7899999999999998E-4</v>
      </c>
      <c r="E222" s="23"/>
      <c r="F222" s="28" t="s">
        <v>72</v>
      </c>
      <c r="G222" s="10" t="s">
        <v>106</v>
      </c>
      <c r="H222" s="110"/>
      <c r="I222" s="21"/>
      <c r="J222" s="21"/>
      <c r="M222" s="21"/>
    </row>
    <row r="223" spans="2:15" s="10" customFormat="1" x14ac:dyDescent="0.25">
      <c r="B223" s="28" t="s">
        <v>37</v>
      </c>
      <c r="C223" s="22" t="s">
        <v>38</v>
      </c>
      <c r="D223" s="88">
        <f t="shared" ref="D223:D230" si="19">M223</f>
        <v>7.8999999999999996E-5</v>
      </c>
      <c r="E223" s="14" t="s">
        <v>41</v>
      </c>
      <c r="F223" s="28" t="s">
        <v>72</v>
      </c>
      <c r="G223" s="10" t="s">
        <v>107</v>
      </c>
      <c r="H223" s="110">
        <v>10100202</v>
      </c>
      <c r="I223" s="21"/>
      <c r="M223" s="21">
        <v>7.8999999999999996E-5</v>
      </c>
      <c r="N223" s="10" t="s">
        <v>72</v>
      </c>
    </row>
    <row r="224" spans="2:15" s="10" customFormat="1" x14ac:dyDescent="0.25">
      <c r="B224" s="28" t="s">
        <v>39</v>
      </c>
      <c r="C224" s="22" t="s">
        <v>40</v>
      </c>
      <c r="D224" s="88">
        <f t="shared" si="19"/>
        <v>1E-4</v>
      </c>
      <c r="E224" s="14" t="s">
        <v>71</v>
      </c>
      <c r="F224" s="28" t="s">
        <v>72</v>
      </c>
      <c r="G224" s="10" t="s">
        <v>107</v>
      </c>
      <c r="H224" s="110">
        <v>10100202</v>
      </c>
      <c r="I224" s="21"/>
      <c r="J224" s="21"/>
      <c r="M224" s="21">
        <v>1E-4</v>
      </c>
      <c r="N224" s="21" t="s">
        <v>72</v>
      </c>
    </row>
    <row r="225" spans="2:14" s="10" customFormat="1" x14ac:dyDescent="0.25">
      <c r="B225" s="28" t="s">
        <v>42</v>
      </c>
      <c r="C225" s="11">
        <v>600</v>
      </c>
      <c r="D225" s="85">
        <f t="shared" si="19"/>
        <v>3.1399999999999999E-9</v>
      </c>
      <c r="E225" s="40"/>
      <c r="F225" s="28" t="s">
        <v>72</v>
      </c>
      <c r="G225" s="10" t="s">
        <v>43</v>
      </c>
      <c r="H225" s="113" t="s">
        <v>103</v>
      </c>
      <c r="I225" s="24"/>
      <c r="J225" s="21"/>
      <c r="K225"/>
      <c r="L225"/>
      <c r="M225" s="24">
        <v>3.1399999999999999E-9</v>
      </c>
      <c r="N225" s="21" t="s">
        <v>72</v>
      </c>
    </row>
    <row r="226" spans="2:14" s="10" customFormat="1" x14ac:dyDescent="0.25">
      <c r="B226" s="28" t="s">
        <v>45</v>
      </c>
      <c r="C226" s="22" t="s">
        <v>46</v>
      </c>
      <c r="D226" s="88">
        <f t="shared" si="19"/>
        <v>2.4000000000000001E-4</v>
      </c>
      <c r="E226" s="14" t="s">
        <v>71</v>
      </c>
      <c r="F226" s="28" t="s">
        <v>72</v>
      </c>
      <c r="G226" s="10" t="s">
        <v>102</v>
      </c>
      <c r="H226" s="110">
        <v>10100202</v>
      </c>
      <c r="I226" s="21"/>
      <c r="J226" s="21"/>
      <c r="M226" s="21">
        <v>2.4000000000000001E-4</v>
      </c>
      <c r="N226" s="21" t="s">
        <v>72</v>
      </c>
    </row>
    <row r="227" spans="2:14" s="10" customFormat="1" x14ac:dyDescent="0.25">
      <c r="B227" s="28" t="s">
        <v>47</v>
      </c>
      <c r="C227" s="22" t="s">
        <v>48</v>
      </c>
      <c r="D227" s="88">
        <f t="shared" si="19"/>
        <v>4.8999999999999998E-4</v>
      </c>
      <c r="E227" s="14" t="s">
        <v>71</v>
      </c>
      <c r="F227" s="28" t="s">
        <v>72</v>
      </c>
      <c r="G227" s="10" t="s">
        <v>104</v>
      </c>
      <c r="H227" s="110">
        <v>10100202</v>
      </c>
      <c r="I227" s="21"/>
      <c r="J227" s="21"/>
      <c r="M227" s="21">
        <v>4.8999999999999998E-4</v>
      </c>
      <c r="N227" s="21" t="s">
        <v>72</v>
      </c>
    </row>
    <row r="228" spans="2:14" s="10" customFormat="1" x14ac:dyDescent="0.25">
      <c r="B228" s="28" t="s">
        <v>49</v>
      </c>
      <c r="C228" s="22" t="s">
        <v>50</v>
      </c>
      <c r="D228" s="88">
        <f t="shared" si="19"/>
        <v>8.2999999999999998E-5</v>
      </c>
      <c r="E228" s="14" t="s">
        <v>71</v>
      </c>
      <c r="F228" s="28" t="s">
        <v>72</v>
      </c>
      <c r="G228" s="10" t="s">
        <v>104</v>
      </c>
      <c r="H228" s="110">
        <v>10100202</v>
      </c>
      <c r="I228" s="21"/>
      <c r="J228" s="21"/>
      <c r="M228" s="21">
        <v>8.2999999999999998E-5</v>
      </c>
      <c r="N228" s="21" t="s">
        <v>72</v>
      </c>
    </row>
    <row r="229" spans="2:14" s="10" customFormat="1" x14ac:dyDescent="0.25">
      <c r="B229" s="28" t="s">
        <v>51</v>
      </c>
      <c r="C229" s="22" t="s">
        <v>52</v>
      </c>
      <c r="D229" s="88">
        <f t="shared" si="19"/>
        <v>2.7999999999999998E-4</v>
      </c>
      <c r="E229" s="14" t="s">
        <v>71</v>
      </c>
      <c r="F229" s="28" t="s">
        <v>72</v>
      </c>
      <c r="G229" s="10" t="s">
        <v>104</v>
      </c>
      <c r="H229" s="110">
        <v>10100202</v>
      </c>
      <c r="I229" s="21"/>
      <c r="J229" s="21"/>
      <c r="M229" s="21">
        <v>2.7999999999999998E-4</v>
      </c>
      <c r="N229" s="21" t="s">
        <v>72</v>
      </c>
    </row>
    <row r="230" spans="2:14" x14ac:dyDescent="0.25">
      <c r="B230" s="25" t="s">
        <v>53</v>
      </c>
      <c r="C230" s="15">
        <v>246</v>
      </c>
      <c r="D230" s="88">
        <f t="shared" si="19"/>
        <v>4.9919999999999996E-5</v>
      </c>
      <c r="E230" s="14" t="s">
        <v>54</v>
      </c>
      <c r="F230" s="28" t="s">
        <v>72</v>
      </c>
      <c r="G230" s="10" t="s">
        <v>108</v>
      </c>
      <c r="H230" s="110">
        <v>10100202</v>
      </c>
      <c r="I230" s="4">
        <v>2.08E-6</v>
      </c>
      <c r="J230" s="21" t="s">
        <v>19</v>
      </c>
      <c r="K230" s="10">
        <v>24</v>
      </c>
      <c r="L230" s="10" t="s">
        <v>75</v>
      </c>
      <c r="M230" s="21">
        <f>I230*K230</f>
        <v>4.9919999999999996E-5</v>
      </c>
      <c r="N230" s="10" t="s">
        <v>72</v>
      </c>
    </row>
    <row r="231" spans="2:14" x14ac:dyDescent="0.25">
      <c r="B231" s="5"/>
      <c r="C231" s="22"/>
      <c r="D231" s="96"/>
      <c r="E231" s="23"/>
      <c r="F231" s="5"/>
      <c r="G231" s="10"/>
    </row>
    <row r="232" spans="2:14" x14ac:dyDescent="0.25">
      <c r="C232" s="1"/>
      <c r="D232" s="90"/>
      <c r="E232" s="11"/>
      <c r="F232" s="6"/>
    </row>
    <row r="233" spans="2:14" s="76" customFormat="1" ht="17.399999999999999" x14ac:dyDescent="0.25">
      <c r="B233" s="72" t="s">
        <v>109</v>
      </c>
      <c r="C233" s="73"/>
      <c r="D233" s="103"/>
      <c r="E233" s="75"/>
      <c r="F233" s="74"/>
    </row>
    <row r="234" spans="2:14" x14ac:dyDescent="0.25">
      <c r="B234" s="39"/>
      <c r="C234" s="1"/>
      <c r="D234" s="90"/>
      <c r="E234" s="11"/>
      <c r="F234" s="6"/>
      <c r="H234" s="8" t="s">
        <v>110</v>
      </c>
    </row>
    <row r="235" spans="2:14" x14ac:dyDescent="0.25">
      <c r="C235" s="1"/>
      <c r="D235" s="90"/>
      <c r="E235" s="11"/>
      <c r="F235" s="6"/>
      <c r="H235" s="2" t="s">
        <v>3</v>
      </c>
    </row>
    <row r="236" spans="2:14" x14ac:dyDescent="0.25">
      <c r="B236" s="33" t="s">
        <v>4</v>
      </c>
      <c r="C236" s="34" t="s">
        <v>5</v>
      </c>
      <c r="D236" s="35" t="s">
        <v>6</v>
      </c>
      <c r="E236" s="36" t="s">
        <v>7</v>
      </c>
      <c r="F236" s="35" t="s">
        <v>8</v>
      </c>
      <c r="G236" s="37" t="s">
        <v>9</v>
      </c>
      <c r="H236" s="51" t="s">
        <v>10</v>
      </c>
      <c r="I236" s="157" t="s">
        <v>11</v>
      </c>
      <c r="J236" s="157"/>
      <c r="K236" s="157" t="s">
        <v>12</v>
      </c>
      <c r="L236" s="157"/>
      <c r="M236" s="157" t="s">
        <v>13</v>
      </c>
      <c r="N236" s="157"/>
    </row>
    <row r="237" spans="2:14" x14ac:dyDescent="0.25">
      <c r="B237" s="28" t="s">
        <v>14</v>
      </c>
      <c r="C237" s="11" t="s">
        <v>15</v>
      </c>
      <c r="D237" s="88">
        <f t="shared" ref="D237:D242" si="20">M237</f>
        <v>8.5999999999999993E-9</v>
      </c>
      <c r="E237" s="14" t="s">
        <v>64</v>
      </c>
      <c r="F237" s="28" t="s">
        <v>72</v>
      </c>
      <c r="G237" s="10" t="s">
        <v>26</v>
      </c>
      <c r="H237" s="110">
        <v>50100102</v>
      </c>
      <c r="I237" s="21"/>
      <c r="J237" s="21"/>
      <c r="K237" s="10"/>
      <c r="L237" s="10"/>
      <c r="M237" s="21">
        <v>8.5999999999999993E-9</v>
      </c>
      <c r="N237" s="21" t="s">
        <v>72</v>
      </c>
    </row>
    <row r="238" spans="2:14" s="10" customFormat="1" x14ac:dyDescent="0.25">
      <c r="B238" s="25" t="s">
        <v>21</v>
      </c>
      <c r="C238" s="27" t="s">
        <v>22</v>
      </c>
      <c r="D238" s="84">
        <f t="shared" si="20"/>
        <v>2.3399999999999996E-3</v>
      </c>
      <c r="E238" s="13"/>
      <c r="F238" s="28" t="s">
        <v>72</v>
      </c>
      <c r="G238" s="10" t="s">
        <v>111</v>
      </c>
      <c r="H238" s="113" t="s">
        <v>74</v>
      </c>
      <c r="I238" s="4">
        <v>2.5999999999999998E-4</v>
      </c>
      <c r="J238" s="21" t="s">
        <v>19</v>
      </c>
      <c r="K238" s="10">
        <v>9</v>
      </c>
      <c r="L238" s="10" t="s">
        <v>75</v>
      </c>
      <c r="M238" s="21">
        <f>I238*K238</f>
        <v>2.3399999999999996E-3</v>
      </c>
      <c r="N238" s="10" t="s">
        <v>72</v>
      </c>
    </row>
    <row r="239" spans="2:14" s="10" customFormat="1" x14ac:dyDescent="0.25">
      <c r="B239" s="28" t="s">
        <v>23</v>
      </c>
      <c r="C239" s="11" t="s">
        <v>24</v>
      </c>
      <c r="D239" s="88">
        <f t="shared" si="20"/>
        <v>6.69E-4</v>
      </c>
      <c r="E239" s="14" t="s">
        <v>25</v>
      </c>
      <c r="F239" s="28" t="s">
        <v>72</v>
      </c>
      <c r="G239" s="10" t="s">
        <v>33</v>
      </c>
      <c r="H239" s="110">
        <v>50100101</v>
      </c>
      <c r="I239" s="21"/>
      <c r="J239" s="21"/>
      <c r="M239" s="21">
        <v>6.69E-4</v>
      </c>
      <c r="N239" s="21" t="s">
        <v>72</v>
      </c>
    </row>
    <row r="240" spans="2:14" s="10" customFormat="1" x14ac:dyDescent="0.25">
      <c r="B240" s="28" t="s">
        <v>27</v>
      </c>
      <c r="C240" s="11" t="s">
        <v>28</v>
      </c>
      <c r="D240" s="85">
        <f t="shared" si="20"/>
        <v>8.8199999999999997E-3</v>
      </c>
      <c r="E240" s="40"/>
      <c r="F240" s="28" t="s">
        <v>72</v>
      </c>
      <c r="G240" s="10" t="s">
        <v>111</v>
      </c>
      <c r="H240" s="106" t="s">
        <v>74</v>
      </c>
      <c r="I240" s="4">
        <v>9.7999999999999997E-4</v>
      </c>
      <c r="J240" s="21" t="s">
        <v>19</v>
      </c>
      <c r="K240" s="10">
        <v>9</v>
      </c>
      <c r="L240" s="10" t="s">
        <v>75</v>
      </c>
      <c r="M240" s="21">
        <f>I240*K240</f>
        <v>8.8199999999999997E-3</v>
      </c>
      <c r="N240" s="10" t="s">
        <v>72</v>
      </c>
    </row>
    <row r="241" spans="2:14" s="10" customFormat="1" x14ac:dyDescent="0.25">
      <c r="B241" s="28" t="s">
        <v>29</v>
      </c>
      <c r="C241" s="11" t="s">
        <v>30</v>
      </c>
      <c r="D241" s="89">
        <f t="shared" si="20"/>
        <v>2.4099999999999998E-3</v>
      </c>
      <c r="E241" s="26" t="s">
        <v>41</v>
      </c>
      <c r="F241" s="28" t="s">
        <v>72</v>
      </c>
      <c r="G241" s="10" t="s">
        <v>33</v>
      </c>
      <c r="H241" s="110">
        <v>50100101</v>
      </c>
      <c r="I241" s="21"/>
      <c r="J241" s="21"/>
      <c r="M241" s="21">
        <v>2.4099999999999998E-3</v>
      </c>
      <c r="N241" s="21" t="s">
        <v>72</v>
      </c>
    </row>
    <row r="242" spans="2:14" x14ac:dyDescent="0.25">
      <c r="B242" s="28" t="s">
        <v>31</v>
      </c>
      <c r="C242" s="11" t="s">
        <v>32</v>
      </c>
      <c r="D242" s="88">
        <f t="shared" si="20"/>
        <v>3.31E-3</v>
      </c>
      <c r="E242" s="14" t="s">
        <v>25</v>
      </c>
      <c r="F242" s="28" t="s">
        <v>72</v>
      </c>
      <c r="G242" s="10" t="s">
        <v>93</v>
      </c>
      <c r="H242" s="110">
        <v>50100101</v>
      </c>
      <c r="I242" s="21"/>
      <c r="J242" s="21"/>
      <c r="K242" s="10"/>
      <c r="L242" s="10"/>
      <c r="M242" s="21">
        <v>3.31E-3</v>
      </c>
      <c r="N242" s="21" t="s">
        <v>72</v>
      </c>
    </row>
    <row r="243" spans="2:14" s="10" customFormat="1" x14ac:dyDescent="0.25">
      <c r="B243" s="28" t="s">
        <v>34</v>
      </c>
      <c r="C243" s="11" t="s">
        <v>35</v>
      </c>
      <c r="D243" s="96">
        <v>1.4599999999999999E-3</v>
      </c>
      <c r="E243" s="19"/>
      <c r="F243" s="28" t="s">
        <v>72</v>
      </c>
      <c r="G243" s="10" t="s">
        <v>112</v>
      </c>
      <c r="H243" s="50"/>
      <c r="I243" s="21"/>
      <c r="J243" s="21"/>
      <c r="M243" s="21"/>
    </row>
    <row r="244" spans="2:14" x14ac:dyDescent="0.25">
      <c r="B244" s="28" t="s">
        <v>37</v>
      </c>
      <c r="C244" s="11" t="s">
        <v>38</v>
      </c>
      <c r="D244" s="96">
        <v>1.8500000000000001E-3</v>
      </c>
      <c r="E244" s="19"/>
      <c r="F244" s="28" t="s">
        <v>72</v>
      </c>
      <c r="G244" s="10" t="s">
        <v>112</v>
      </c>
      <c r="H244" s="50"/>
      <c r="I244" s="21"/>
      <c r="J244" s="10"/>
      <c r="K244" s="10"/>
      <c r="L244" s="10"/>
      <c r="M244" s="21"/>
      <c r="N244" s="10"/>
    </row>
    <row r="245" spans="2:14" x14ac:dyDescent="0.25">
      <c r="B245" s="28" t="s">
        <v>39</v>
      </c>
      <c r="C245" s="22" t="s">
        <v>40</v>
      </c>
      <c r="D245" s="85">
        <f t="shared" ref="D245:D250" si="21">M245</f>
        <v>2.1159800197340849E-5</v>
      </c>
      <c r="E245" s="40"/>
      <c r="F245" s="5" t="s">
        <v>72</v>
      </c>
      <c r="G245" s="10" t="s">
        <v>113</v>
      </c>
      <c r="H245" s="106" t="s">
        <v>74</v>
      </c>
      <c r="I245" s="4">
        <v>2.35108891081565E-6</v>
      </c>
      <c r="J245" s="21" t="s">
        <v>19</v>
      </c>
      <c r="K245" s="10">
        <v>9</v>
      </c>
      <c r="L245" s="10" t="s">
        <v>75</v>
      </c>
      <c r="M245" s="21">
        <f>I245*K245</f>
        <v>2.1159800197340849E-5</v>
      </c>
      <c r="N245" s="10" t="s">
        <v>72</v>
      </c>
    </row>
    <row r="246" spans="2:14" s="10" customFormat="1" x14ac:dyDescent="0.25">
      <c r="B246" s="28" t="s">
        <v>42</v>
      </c>
      <c r="C246" s="11">
        <v>600</v>
      </c>
      <c r="D246" s="88">
        <f t="shared" si="21"/>
        <v>9.1900000000000001E-6</v>
      </c>
      <c r="E246" s="14" t="s">
        <v>64</v>
      </c>
      <c r="F246" s="28" t="s">
        <v>72</v>
      </c>
      <c r="G246" s="10" t="s">
        <v>114</v>
      </c>
      <c r="H246" s="110">
        <v>50100101</v>
      </c>
      <c r="I246" s="24"/>
      <c r="J246" s="21"/>
      <c r="M246" s="24">
        <v>9.1900000000000001E-6</v>
      </c>
      <c r="N246" s="21" t="s">
        <v>72</v>
      </c>
    </row>
    <row r="247" spans="2:14" s="10" customFormat="1" x14ac:dyDescent="0.25">
      <c r="B247" s="28" t="s">
        <v>45</v>
      </c>
      <c r="C247" s="22" t="s">
        <v>46</v>
      </c>
      <c r="D247" s="85">
        <f t="shared" si="21"/>
        <v>9.1800000000000007E-3</v>
      </c>
      <c r="E247" s="40"/>
      <c r="F247" s="5" t="s">
        <v>72</v>
      </c>
      <c r="G247" s="10" t="s">
        <v>115</v>
      </c>
      <c r="H247" s="113" t="s">
        <v>74</v>
      </c>
      <c r="I247" s="4">
        <v>1.0200000000000001E-3</v>
      </c>
      <c r="J247" s="21" t="s">
        <v>19</v>
      </c>
      <c r="K247" s="10">
        <v>9</v>
      </c>
      <c r="L247" s="10" t="s">
        <v>75</v>
      </c>
      <c r="M247" s="21">
        <f>I247*K247</f>
        <v>9.1800000000000007E-3</v>
      </c>
      <c r="N247" s="10" t="s">
        <v>72</v>
      </c>
    </row>
    <row r="248" spans="2:14" s="10" customFormat="1" x14ac:dyDescent="0.25">
      <c r="B248" s="28" t="s">
        <v>47</v>
      </c>
      <c r="C248" s="22" t="s">
        <v>48</v>
      </c>
      <c r="D248" s="85">
        <f t="shared" si="21"/>
        <v>8.2188522454604577E-4</v>
      </c>
      <c r="E248" s="40"/>
      <c r="F248" s="28" t="s">
        <v>72</v>
      </c>
      <c r="G248" s="10" t="s">
        <v>113</v>
      </c>
      <c r="H248" s="106" t="s">
        <v>74</v>
      </c>
      <c r="I248" s="4">
        <v>9.1320580505116199E-5</v>
      </c>
      <c r="J248" s="21" t="s">
        <v>19</v>
      </c>
      <c r="K248" s="10">
        <v>9</v>
      </c>
      <c r="L248" s="10" t="s">
        <v>75</v>
      </c>
      <c r="M248" s="21">
        <f>I248*K248</f>
        <v>8.2188522454604577E-4</v>
      </c>
      <c r="N248" s="10" t="s">
        <v>72</v>
      </c>
    </row>
    <row r="249" spans="2:14" s="10" customFormat="1" x14ac:dyDescent="0.25">
      <c r="B249" s="28" t="s">
        <v>49</v>
      </c>
      <c r="C249" s="11" t="s">
        <v>50</v>
      </c>
      <c r="D249" s="88">
        <f t="shared" si="21"/>
        <v>5.5999999999999999E-3</v>
      </c>
      <c r="E249" s="14" t="s">
        <v>71</v>
      </c>
      <c r="F249" s="28" t="s">
        <v>72</v>
      </c>
      <c r="G249" s="10" t="s">
        <v>33</v>
      </c>
      <c r="H249" s="110">
        <v>50100101</v>
      </c>
      <c r="I249" s="21"/>
      <c r="J249" s="21"/>
      <c r="M249" s="21">
        <v>5.5999999999999999E-3</v>
      </c>
      <c r="N249" s="21" t="s">
        <v>72</v>
      </c>
    </row>
    <row r="250" spans="2:14" x14ac:dyDescent="0.25">
      <c r="B250" s="28" t="s">
        <v>51</v>
      </c>
      <c r="C250" s="11" t="s">
        <v>52</v>
      </c>
      <c r="D250" s="88">
        <f t="shared" si="21"/>
        <v>5.5199999999999997E-3</v>
      </c>
      <c r="E250" s="14" t="s">
        <v>41</v>
      </c>
      <c r="F250" s="28" t="s">
        <v>72</v>
      </c>
      <c r="G250" s="10" t="s">
        <v>33</v>
      </c>
      <c r="H250" s="110">
        <v>50100101</v>
      </c>
      <c r="I250" s="21"/>
      <c r="J250" s="21"/>
      <c r="K250" s="10"/>
      <c r="L250" s="10"/>
      <c r="M250" s="21">
        <v>5.5199999999999997E-3</v>
      </c>
      <c r="N250" s="21" t="s">
        <v>72</v>
      </c>
    </row>
    <row r="251" spans="2:14" s="10" customFormat="1" x14ac:dyDescent="0.25">
      <c r="B251" s="28" t="s">
        <v>53</v>
      </c>
      <c r="C251" s="11">
        <v>246</v>
      </c>
      <c r="D251" s="88">
        <v>6.0599999999999996E-6</v>
      </c>
      <c r="E251" s="14"/>
      <c r="F251" s="28" t="s">
        <v>72</v>
      </c>
      <c r="G251" s="10" t="s">
        <v>156</v>
      </c>
      <c r="H251" s="110">
        <v>50100102</v>
      </c>
      <c r="I251" s="21"/>
      <c r="M251" s="21">
        <v>4.1700000000000001E-3</v>
      </c>
      <c r="N251" s="10" t="s">
        <v>72</v>
      </c>
    </row>
    <row r="252" spans="2:14" x14ac:dyDescent="0.25">
      <c r="C252" s="1"/>
      <c r="D252" s="90"/>
      <c r="E252" s="11"/>
      <c r="F252" s="6"/>
    </row>
    <row r="253" spans="2:14" x14ac:dyDescent="0.25">
      <c r="C253" s="1"/>
      <c r="D253" s="90"/>
      <c r="E253" s="11"/>
      <c r="F253" s="6"/>
    </row>
    <row r="254" spans="2:14" s="80" customFormat="1" ht="17.399999999999999" x14ac:dyDescent="0.25">
      <c r="B254" s="109" t="s">
        <v>116</v>
      </c>
      <c r="C254" s="77"/>
      <c r="D254" s="104"/>
      <c r="E254" s="79"/>
      <c r="F254" s="78"/>
    </row>
    <row r="255" spans="2:14" x14ac:dyDescent="0.25">
      <c r="B255" s="83" t="s">
        <v>117</v>
      </c>
      <c r="C255" s="1"/>
      <c r="D255" s="90"/>
      <c r="E255" s="11"/>
      <c r="F255" s="6"/>
      <c r="H255" s="8" t="s">
        <v>118</v>
      </c>
      <c r="L255" s="8" t="s">
        <v>119</v>
      </c>
    </row>
    <row r="256" spans="2:14" x14ac:dyDescent="0.25">
      <c r="B256" s="38"/>
      <c r="C256" s="1"/>
      <c r="D256" s="90"/>
      <c r="E256" s="11"/>
      <c r="F256" s="6"/>
      <c r="H256" s="2" t="s">
        <v>3</v>
      </c>
      <c r="K256" s="8" t="s">
        <v>120</v>
      </c>
      <c r="L256" s="8" t="s">
        <v>121</v>
      </c>
    </row>
    <row r="257" spans="2:14" x14ac:dyDescent="0.25">
      <c r="B257" s="33" t="s">
        <v>4</v>
      </c>
      <c r="C257" s="34" t="s">
        <v>5</v>
      </c>
      <c r="D257" s="35" t="s">
        <v>6</v>
      </c>
      <c r="E257" s="36" t="s">
        <v>7</v>
      </c>
      <c r="F257" s="35" t="s">
        <v>8</v>
      </c>
      <c r="G257" s="37" t="s">
        <v>9</v>
      </c>
      <c r="H257" s="51" t="s">
        <v>10</v>
      </c>
      <c r="I257" s="157" t="s">
        <v>122</v>
      </c>
      <c r="J257" s="157"/>
      <c r="K257" s="144" t="s">
        <v>123</v>
      </c>
      <c r="L257" s="144" t="s">
        <v>124</v>
      </c>
      <c r="M257" s="157" t="s">
        <v>13</v>
      </c>
      <c r="N257" s="157"/>
    </row>
    <row r="258" spans="2:14" x14ac:dyDescent="0.25">
      <c r="B258" s="25" t="s">
        <v>14</v>
      </c>
      <c r="C258" s="22" t="s">
        <v>15</v>
      </c>
      <c r="D258" s="118">
        <f t="shared" ref="D258:D272" si="22">M258</f>
        <v>3.6200000000000004E-3</v>
      </c>
      <c r="E258" s="11"/>
      <c r="F258" s="5" t="s">
        <v>16</v>
      </c>
      <c r="G258" s="8" t="s">
        <v>125</v>
      </c>
      <c r="H258" s="50"/>
      <c r="I258" s="24">
        <v>4.1240000000000006E-2</v>
      </c>
      <c r="J258" s="28" t="s">
        <v>89</v>
      </c>
      <c r="K258" s="10">
        <v>90.5</v>
      </c>
      <c r="L258" s="10">
        <v>1031</v>
      </c>
      <c r="M258" s="21">
        <f t="shared" ref="M258:M272" si="23">I258*K258/L258</f>
        <v>3.6200000000000004E-3</v>
      </c>
      <c r="N258" s="28" t="s">
        <v>16</v>
      </c>
    </row>
    <row r="259" spans="2:14" x14ac:dyDescent="0.25">
      <c r="B259" s="25" t="s">
        <v>21</v>
      </c>
      <c r="C259" s="27" t="s">
        <v>22</v>
      </c>
      <c r="D259" s="118">
        <f t="shared" si="22"/>
        <v>5.7919999999999998E-4</v>
      </c>
      <c r="E259" s="11"/>
      <c r="F259" s="28" t="s">
        <v>16</v>
      </c>
      <c r="G259" s="8" t="s">
        <v>125</v>
      </c>
      <c r="H259" s="8"/>
      <c r="I259" s="24">
        <v>6.5983999999999999E-3</v>
      </c>
      <c r="J259" s="28" t="s">
        <v>89</v>
      </c>
      <c r="K259" s="10">
        <v>90.5</v>
      </c>
      <c r="L259" s="10">
        <v>1031</v>
      </c>
      <c r="M259" s="21">
        <f t="shared" si="23"/>
        <v>5.7919999999999998E-4</v>
      </c>
      <c r="N259" s="28" t="s">
        <v>16</v>
      </c>
    </row>
    <row r="260" spans="2:14" x14ac:dyDescent="0.25">
      <c r="B260" s="28" t="s">
        <v>23</v>
      </c>
      <c r="C260" s="22" t="s">
        <v>24</v>
      </c>
      <c r="D260" s="118">
        <f t="shared" si="22"/>
        <v>1.755577109602328E-5</v>
      </c>
      <c r="E260" s="11"/>
      <c r="F260" s="5" t="s">
        <v>16</v>
      </c>
      <c r="G260" s="8" t="s">
        <v>125</v>
      </c>
      <c r="H260" s="50"/>
      <c r="I260" s="24">
        <v>2.0000000000000001E-4</v>
      </c>
      <c r="J260" s="28" t="s">
        <v>89</v>
      </c>
      <c r="K260" s="10">
        <v>90.5</v>
      </c>
      <c r="L260" s="10">
        <v>1031</v>
      </c>
      <c r="M260" s="21">
        <f t="shared" si="23"/>
        <v>1.755577109602328E-5</v>
      </c>
      <c r="N260" s="28" t="s">
        <v>16</v>
      </c>
    </row>
    <row r="261" spans="2:14" x14ac:dyDescent="0.25">
      <c r="B261" s="28" t="s">
        <v>27</v>
      </c>
      <c r="C261" s="11" t="s">
        <v>28</v>
      </c>
      <c r="D261" s="118">
        <f t="shared" si="22"/>
        <v>1.0859999999999999E-3</v>
      </c>
      <c r="E261" s="11"/>
      <c r="F261" s="5" t="s">
        <v>16</v>
      </c>
      <c r="G261" s="8" t="s">
        <v>125</v>
      </c>
      <c r="H261" s="50"/>
      <c r="I261" s="24">
        <v>1.2372000000000001E-2</v>
      </c>
      <c r="J261" s="28" t="s">
        <v>89</v>
      </c>
      <c r="K261" s="10">
        <v>90.5</v>
      </c>
      <c r="L261" s="10">
        <v>1031</v>
      </c>
      <c r="M261" s="21">
        <f t="shared" si="23"/>
        <v>1.0859999999999999E-3</v>
      </c>
      <c r="N261" s="28" t="s">
        <v>16</v>
      </c>
    </row>
    <row r="262" spans="2:14" x14ac:dyDescent="0.25">
      <c r="B262" s="28" t="s">
        <v>29</v>
      </c>
      <c r="C262" s="22" t="s">
        <v>30</v>
      </c>
      <c r="D262" s="118">
        <f t="shared" si="22"/>
        <v>6.2322987390882648E-4</v>
      </c>
      <c r="E262" s="11"/>
      <c r="F262" s="5" t="s">
        <v>16</v>
      </c>
      <c r="G262" s="8" t="s">
        <v>125</v>
      </c>
      <c r="H262" s="50"/>
      <c r="I262" s="24">
        <v>7.1000000000000004E-3</v>
      </c>
      <c r="J262" s="28" t="s">
        <v>89</v>
      </c>
      <c r="K262" s="10">
        <v>90.5</v>
      </c>
      <c r="L262" s="10">
        <v>1031</v>
      </c>
      <c r="M262" s="21">
        <f t="shared" si="23"/>
        <v>6.2322987390882648E-4</v>
      </c>
      <c r="N262" s="28" t="s">
        <v>16</v>
      </c>
    </row>
    <row r="263" spans="2:14" x14ac:dyDescent="0.25">
      <c r="B263" s="28" t="s">
        <v>31</v>
      </c>
      <c r="C263" s="22" t="s">
        <v>32</v>
      </c>
      <c r="D263" s="118">
        <f t="shared" si="22"/>
        <v>1.2027449999999999E-3</v>
      </c>
      <c r="E263" s="11"/>
      <c r="F263" s="5" t="s">
        <v>16</v>
      </c>
      <c r="G263" s="8" t="s">
        <v>125</v>
      </c>
      <c r="H263" s="50"/>
      <c r="I263" s="24">
        <v>1.3701989999999999E-2</v>
      </c>
      <c r="J263" s="28" t="s">
        <v>89</v>
      </c>
      <c r="K263" s="10">
        <v>90.5</v>
      </c>
      <c r="L263" s="10">
        <v>1031</v>
      </c>
      <c r="M263" s="21">
        <f t="shared" si="23"/>
        <v>1.2027449999999999E-3</v>
      </c>
      <c r="N263" s="28" t="s">
        <v>16</v>
      </c>
    </row>
    <row r="264" spans="2:14" x14ac:dyDescent="0.25">
      <c r="B264" s="3" t="s">
        <v>34</v>
      </c>
      <c r="C264" s="22" t="s">
        <v>35</v>
      </c>
      <c r="D264" s="118">
        <f t="shared" si="22"/>
        <v>1.1586808923375364E-3</v>
      </c>
      <c r="E264" s="11"/>
      <c r="F264" s="5" t="s">
        <v>16</v>
      </c>
      <c r="G264" s="8" t="s">
        <v>125</v>
      </c>
      <c r="H264" s="50"/>
      <c r="I264" s="24">
        <v>1.32E-2</v>
      </c>
      <c r="J264" s="28" t="s">
        <v>89</v>
      </c>
      <c r="K264" s="10">
        <v>90.5</v>
      </c>
      <c r="L264" s="10">
        <v>1031</v>
      </c>
      <c r="M264" s="21">
        <f t="shared" si="23"/>
        <v>1.1586808923375364E-3</v>
      </c>
      <c r="N264" s="28" t="s">
        <v>16</v>
      </c>
    </row>
    <row r="265" spans="2:14" x14ac:dyDescent="0.25">
      <c r="B265" s="28" t="s">
        <v>37</v>
      </c>
      <c r="C265" s="22" t="s">
        <v>38</v>
      </c>
      <c r="D265" s="118">
        <f t="shared" si="22"/>
        <v>4.8102812803103781E-5</v>
      </c>
      <c r="E265" s="11"/>
      <c r="F265" s="5" t="s">
        <v>16</v>
      </c>
      <c r="G265" s="8" t="s">
        <v>125</v>
      </c>
      <c r="H265" s="50"/>
      <c r="I265" s="24">
        <v>5.4799999999999998E-4</v>
      </c>
      <c r="J265" s="28" t="s">
        <v>89</v>
      </c>
      <c r="K265" s="10">
        <v>90.5</v>
      </c>
      <c r="L265" s="10">
        <v>1031</v>
      </c>
      <c r="M265" s="21">
        <f t="shared" si="23"/>
        <v>4.8102812803103781E-5</v>
      </c>
      <c r="N265" s="28" t="s">
        <v>16</v>
      </c>
    </row>
    <row r="266" spans="2:14" x14ac:dyDescent="0.25">
      <c r="B266" s="28" t="s">
        <v>39</v>
      </c>
      <c r="C266" s="22" t="s">
        <v>40</v>
      </c>
      <c r="D266" s="118">
        <f t="shared" si="22"/>
        <v>7.3734238603297763E-6</v>
      </c>
      <c r="E266" s="11"/>
      <c r="F266" s="5" t="s">
        <v>16</v>
      </c>
      <c r="G266" s="8" t="s">
        <v>125</v>
      </c>
      <c r="H266" s="50"/>
      <c r="I266" s="24">
        <v>8.3999999999999995E-5</v>
      </c>
      <c r="J266" s="28" t="s">
        <v>89</v>
      </c>
      <c r="K266" s="10">
        <v>90.5</v>
      </c>
      <c r="L266" s="10">
        <v>1031</v>
      </c>
      <c r="M266" s="21">
        <f t="shared" si="23"/>
        <v>7.3734238603297763E-6</v>
      </c>
      <c r="N266" s="28" t="s">
        <v>16</v>
      </c>
    </row>
    <row r="267" spans="2:14" x14ac:dyDescent="0.25">
      <c r="B267" s="28" t="s">
        <v>42</v>
      </c>
      <c r="C267" s="11">
        <v>600</v>
      </c>
      <c r="D267" s="118">
        <f t="shared" si="22"/>
        <v>0</v>
      </c>
      <c r="E267" s="11"/>
      <c r="F267" s="28" t="s">
        <v>16</v>
      </c>
      <c r="G267" s="8" t="s">
        <v>92</v>
      </c>
      <c r="H267" s="8"/>
      <c r="I267" s="24">
        <v>0</v>
      </c>
      <c r="J267" s="28" t="s">
        <v>89</v>
      </c>
      <c r="K267" s="10">
        <v>90.5</v>
      </c>
      <c r="L267" s="10">
        <v>1031</v>
      </c>
      <c r="M267" s="21">
        <f t="shared" si="23"/>
        <v>0</v>
      </c>
      <c r="N267" s="28" t="s">
        <v>16</v>
      </c>
    </row>
    <row r="268" spans="2:14" x14ac:dyDescent="0.25">
      <c r="B268" s="28" t="s">
        <v>45</v>
      </c>
      <c r="C268" s="22" t="s">
        <v>46</v>
      </c>
      <c r="D268" s="118">
        <f t="shared" si="22"/>
        <v>6.4254999999999993E-2</v>
      </c>
      <c r="E268" s="11"/>
      <c r="F268" s="5" t="s">
        <v>16</v>
      </c>
      <c r="G268" s="8" t="s">
        <v>125</v>
      </c>
      <c r="H268" s="50"/>
      <c r="I268" s="24">
        <v>0.73201000000000005</v>
      </c>
      <c r="J268" s="28" t="s">
        <v>89</v>
      </c>
      <c r="K268" s="10">
        <v>90.5</v>
      </c>
      <c r="L268" s="10">
        <v>1031</v>
      </c>
      <c r="M268" s="21">
        <f t="shared" si="23"/>
        <v>6.4254999999999993E-2</v>
      </c>
      <c r="N268" s="28" t="s">
        <v>16</v>
      </c>
    </row>
    <row r="269" spans="2:14" x14ac:dyDescent="0.25">
      <c r="B269" s="28" t="s">
        <v>47</v>
      </c>
      <c r="C269" s="22" t="s">
        <v>48</v>
      </c>
      <c r="D269" s="118">
        <f t="shared" si="22"/>
        <v>7.2856450048496609E-3</v>
      </c>
      <c r="E269" s="11"/>
      <c r="F269" s="5" t="s">
        <v>16</v>
      </c>
      <c r="G269" s="8" t="s">
        <v>125</v>
      </c>
      <c r="H269" s="50"/>
      <c r="I269" s="24">
        <v>8.3000000000000004E-2</v>
      </c>
      <c r="J269" s="28" t="s">
        <v>89</v>
      </c>
      <c r="K269" s="10">
        <v>90.5</v>
      </c>
      <c r="L269" s="10">
        <v>1031</v>
      </c>
      <c r="M269" s="21">
        <f t="shared" si="23"/>
        <v>7.2856450048496609E-3</v>
      </c>
      <c r="N269" s="28" t="s">
        <v>16</v>
      </c>
    </row>
    <row r="270" spans="2:14" x14ac:dyDescent="0.25">
      <c r="B270" s="28" t="s">
        <v>49</v>
      </c>
      <c r="C270" s="22" t="s">
        <v>50</v>
      </c>
      <c r="D270" s="118">
        <f t="shared" si="22"/>
        <v>2.2822502424830262E-5</v>
      </c>
      <c r="E270" s="11"/>
      <c r="F270" s="5" t="s">
        <v>16</v>
      </c>
      <c r="G270" s="8" t="s">
        <v>125</v>
      </c>
      <c r="H270" s="50"/>
      <c r="I270" s="24">
        <v>2.5999999999999998E-4</v>
      </c>
      <c r="J270" s="28" t="s">
        <v>89</v>
      </c>
      <c r="K270" s="10">
        <v>90.5</v>
      </c>
      <c r="L270" s="10">
        <v>1031</v>
      </c>
      <c r="M270" s="21">
        <f t="shared" si="23"/>
        <v>2.2822502424830262E-5</v>
      </c>
      <c r="N270" s="28" t="s">
        <v>16</v>
      </c>
    </row>
    <row r="271" spans="2:14" x14ac:dyDescent="0.25">
      <c r="B271" s="28" t="s">
        <v>51</v>
      </c>
      <c r="C271" s="22" t="s">
        <v>52</v>
      </c>
      <c r="D271" s="118">
        <f t="shared" si="22"/>
        <v>1.038035E-2</v>
      </c>
      <c r="E271" s="11"/>
      <c r="F271" s="5" t="s">
        <v>16</v>
      </c>
      <c r="G271" s="8" t="s">
        <v>125</v>
      </c>
      <c r="H271" s="50"/>
      <c r="I271" s="24">
        <v>0.11825569999999999</v>
      </c>
      <c r="J271" s="28" t="s">
        <v>89</v>
      </c>
      <c r="K271" s="10">
        <v>90.5</v>
      </c>
      <c r="L271" s="10">
        <v>1031</v>
      </c>
      <c r="M271" s="21">
        <f t="shared" si="23"/>
        <v>1.038035E-2</v>
      </c>
      <c r="N271" s="28" t="s">
        <v>16</v>
      </c>
    </row>
    <row r="272" spans="2:14" x14ac:dyDescent="0.25">
      <c r="B272" s="25" t="s">
        <v>53</v>
      </c>
      <c r="C272" s="15">
        <v>246</v>
      </c>
      <c r="D272" s="118">
        <f t="shared" si="22"/>
        <v>5.8734499999999998E-5</v>
      </c>
      <c r="E272" s="11"/>
      <c r="F272" s="5" t="s">
        <v>16</v>
      </c>
      <c r="G272" s="8" t="s">
        <v>125</v>
      </c>
      <c r="H272" s="50"/>
      <c r="I272" s="24">
        <v>6.6911899999999992E-4</v>
      </c>
      <c r="J272" s="28" t="s">
        <v>89</v>
      </c>
      <c r="K272" s="10">
        <v>90.5</v>
      </c>
      <c r="L272" s="10">
        <v>1031</v>
      </c>
      <c r="M272" s="21">
        <f t="shared" si="23"/>
        <v>5.8734499999999998E-5</v>
      </c>
      <c r="N272" s="28" t="s">
        <v>16</v>
      </c>
    </row>
    <row r="273" spans="2:14" x14ac:dyDescent="0.25">
      <c r="C273" s="1"/>
      <c r="D273" s="90"/>
      <c r="E273" s="11"/>
      <c r="F273" s="6"/>
    </row>
    <row r="274" spans="2:14" s="80" customFormat="1" ht="17.399999999999999" x14ac:dyDescent="0.25">
      <c r="B274" s="109" t="s">
        <v>126</v>
      </c>
      <c r="C274" s="77"/>
      <c r="D274" s="104"/>
      <c r="E274" s="79"/>
      <c r="F274" s="78"/>
    </row>
    <row r="275" spans="2:14" x14ac:dyDescent="0.25">
      <c r="B275" s="83" t="s">
        <v>117</v>
      </c>
      <c r="C275" s="1"/>
      <c r="D275" s="90"/>
      <c r="E275" s="11"/>
      <c r="F275" s="6"/>
      <c r="H275" s="8" t="s">
        <v>118</v>
      </c>
      <c r="L275" s="8" t="s">
        <v>119</v>
      </c>
    </row>
    <row r="276" spans="2:14" x14ac:dyDescent="0.25">
      <c r="B276" s="38"/>
      <c r="C276" s="1"/>
      <c r="D276" s="90"/>
      <c r="E276" s="11"/>
      <c r="F276" s="6"/>
      <c r="H276" s="2" t="s">
        <v>3</v>
      </c>
    </row>
    <row r="277" spans="2:14" x14ac:dyDescent="0.25">
      <c r="B277" s="33" t="s">
        <v>4</v>
      </c>
      <c r="C277" s="34" t="s">
        <v>5</v>
      </c>
      <c r="D277" s="35" t="s">
        <v>6</v>
      </c>
      <c r="E277" s="36" t="s">
        <v>7</v>
      </c>
      <c r="F277" s="35" t="s">
        <v>8</v>
      </c>
      <c r="G277" s="37" t="s">
        <v>9</v>
      </c>
      <c r="H277" s="51" t="s">
        <v>10</v>
      </c>
      <c r="I277" s="157" t="s">
        <v>122</v>
      </c>
      <c r="J277" s="157"/>
      <c r="K277" s="144" t="s">
        <v>123</v>
      </c>
      <c r="L277" s="144" t="s">
        <v>124</v>
      </c>
      <c r="M277" s="157" t="s">
        <v>13</v>
      </c>
      <c r="N277" s="157"/>
    </row>
    <row r="278" spans="2:14" x14ac:dyDescent="0.25">
      <c r="B278" s="25" t="s">
        <v>14</v>
      </c>
      <c r="C278" s="22" t="s">
        <v>15</v>
      </c>
      <c r="D278" s="118">
        <f t="shared" ref="D278:D292" si="24">M278</f>
        <v>1.3756E-3</v>
      </c>
      <c r="E278" s="11"/>
      <c r="F278" s="5" t="s">
        <v>16</v>
      </c>
      <c r="G278" s="8" t="s">
        <v>125</v>
      </c>
      <c r="H278" s="50"/>
      <c r="I278" s="24">
        <v>1.56712E-2</v>
      </c>
      <c r="J278" s="28" t="s">
        <v>89</v>
      </c>
      <c r="K278" s="10">
        <v>90.5</v>
      </c>
      <c r="L278" s="10">
        <v>1031</v>
      </c>
      <c r="M278" s="21">
        <f t="shared" ref="M278:M292" si="25">I278*K278/L278</f>
        <v>1.3756E-3</v>
      </c>
      <c r="N278" s="28" t="s">
        <v>16</v>
      </c>
    </row>
    <row r="279" spans="2:14" x14ac:dyDescent="0.25">
      <c r="B279" s="25" t="s">
        <v>21</v>
      </c>
      <c r="C279" s="27" t="s">
        <v>22</v>
      </c>
      <c r="D279" s="118">
        <f t="shared" si="24"/>
        <v>1.629E-3</v>
      </c>
      <c r="E279" s="11"/>
      <c r="F279" s="28" t="s">
        <v>16</v>
      </c>
      <c r="G279" s="8" t="s">
        <v>125</v>
      </c>
      <c r="H279" s="8"/>
      <c r="I279" s="24">
        <v>1.8558000000000002E-2</v>
      </c>
      <c r="J279" s="28" t="s">
        <v>89</v>
      </c>
      <c r="K279" s="10">
        <v>90.5</v>
      </c>
      <c r="L279" s="10">
        <v>1031</v>
      </c>
      <c r="M279" s="21">
        <f t="shared" si="25"/>
        <v>1.629E-3</v>
      </c>
      <c r="N279" s="28" t="s">
        <v>16</v>
      </c>
    </row>
    <row r="280" spans="2:14" x14ac:dyDescent="0.25">
      <c r="B280" s="28" t="s">
        <v>23</v>
      </c>
      <c r="C280" s="22" t="s">
        <v>24</v>
      </c>
      <c r="D280" s="118">
        <f t="shared" si="24"/>
        <v>1.755577109602328E-5</v>
      </c>
      <c r="E280" s="11"/>
      <c r="F280" s="5" t="s">
        <v>16</v>
      </c>
      <c r="G280" s="8" t="s">
        <v>125</v>
      </c>
      <c r="H280" s="50"/>
      <c r="I280" s="24">
        <v>2.0000000000000001E-4</v>
      </c>
      <c r="J280" s="28" t="s">
        <v>89</v>
      </c>
      <c r="K280" s="10">
        <v>90.5</v>
      </c>
      <c r="L280" s="10">
        <v>1031</v>
      </c>
      <c r="M280" s="21">
        <f t="shared" si="25"/>
        <v>1.755577109602328E-5</v>
      </c>
      <c r="N280" s="28" t="s">
        <v>16</v>
      </c>
    </row>
    <row r="281" spans="2:14" x14ac:dyDescent="0.25">
      <c r="B281" s="28" t="s">
        <v>27</v>
      </c>
      <c r="C281" s="11" t="s">
        <v>28</v>
      </c>
      <c r="D281" s="118">
        <f t="shared" si="24"/>
        <v>1.8433559650824443E-4</v>
      </c>
      <c r="E281" s="11"/>
      <c r="F281" s="5" t="s">
        <v>16</v>
      </c>
      <c r="G281" s="8" t="s">
        <v>125</v>
      </c>
      <c r="H281" s="50"/>
      <c r="I281" s="24">
        <v>2.0999999999999999E-3</v>
      </c>
      <c r="J281" s="28" t="s">
        <v>89</v>
      </c>
      <c r="K281" s="10">
        <v>90.5</v>
      </c>
      <c r="L281" s="10">
        <v>1031</v>
      </c>
      <c r="M281" s="21">
        <f t="shared" si="25"/>
        <v>1.8433559650824443E-4</v>
      </c>
      <c r="N281" s="28" t="s">
        <v>16</v>
      </c>
    </row>
    <row r="282" spans="2:14" x14ac:dyDescent="0.25">
      <c r="B282" s="28" t="s">
        <v>29</v>
      </c>
      <c r="C282" s="22" t="s">
        <v>30</v>
      </c>
      <c r="D282" s="118">
        <f t="shared" si="24"/>
        <v>9.6556741028128035E-5</v>
      </c>
      <c r="E282" s="11"/>
      <c r="F282" s="5" t="s">
        <v>16</v>
      </c>
      <c r="G282" s="8" t="s">
        <v>125</v>
      </c>
      <c r="H282" s="50"/>
      <c r="I282" s="24">
        <v>1.1000000000000001E-3</v>
      </c>
      <c r="J282" s="28" t="s">
        <v>89</v>
      </c>
      <c r="K282" s="10">
        <v>90.5</v>
      </c>
      <c r="L282" s="10">
        <v>1031</v>
      </c>
      <c r="M282" s="21">
        <f t="shared" si="25"/>
        <v>9.6556741028128035E-5</v>
      </c>
      <c r="N282" s="28" t="s">
        <v>16</v>
      </c>
    </row>
    <row r="283" spans="2:14" x14ac:dyDescent="0.25">
      <c r="B283" s="28" t="s">
        <v>31</v>
      </c>
      <c r="C283" s="22" t="s">
        <v>32</v>
      </c>
      <c r="D283" s="118">
        <f t="shared" si="24"/>
        <v>1.2289039767216295E-4</v>
      </c>
      <c r="E283" s="11"/>
      <c r="F283" s="5" t="s">
        <v>16</v>
      </c>
      <c r="G283" s="8" t="s">
        <v>125</v>
      </c>
      <c r="H283" s="50"/>
      <c r="I283" s="24">
        <v>1.4E-3</v>
      </c>
      <c r="J283" s="28" t="s">
        <v>89</v>
      </c>
      <c r="K283" s="10">
        <v>90.5</v>
      </c>
      <c r="L283" s="10">
        <v>1031</v>
      </c>
      <c r="M283" s="21">
        <f t="shared" si="25"/>
        <v>1.2289039767216295E-4</v>
      </c>
      <c r="N283" s="28" t="s">
        <v>16</v>
      </c>
    </row>
    <row r="284" spans="2:14" x14ac:dyDescent="0.25">
      <c r="B284" s="3" t="s">
        <v>34</v>
      </c>
      <c r="C284" s="22" t="s">
        <v>35</v>
      </c>
      <c r="D284" s="118">
        <f t="shared" si="24"/>
        <v>1.1762366634335596E-4</v>
      </c>
      <c r="E284" s="11"/>
      <c r="F284" s="5" t="s">
        <v>16</v>
      </c>
      <c r="G284" s="8" t="s">
        <v>125</v>
      </c>
      <c r="H284" s="50"/>
      <c r="I284" s="24">
        <v>1.34E-3</v>
      </c>
      <c r="J284" s="28" t="s">
        <v>89</v>
      </c>
      <c r="K284" s="10">
        <v>90.5</v>
      </c>
      <c r="L284" s="10">
        <v>1031</v>
      </c>
      <c r="M284" s="21">
        <f t="shared" si="25"/>
        <v>1.1762366634335596E-4</v>
      </c>
      <c r="N284" s="28" t="s">
        <v>16</v>
      </c>
    </row>
    <row r="285" spans="2:14" x14ac:dyDescent="0.25">
      <c r="B285" s="28" t="s">
        <v>37</v>
      </c>
      <c r="C285" s="22" t="s">
        <v>38</v>
      </c>
      <c r="D285" s="118">
        <f t="shared" si="24"/>
        <v>4.9156159068865173E-6</v>
      </c>
      <c r="E285" s="11"/>
      <c r="F285" s="5" t="s">
        <v>16</v>
      </c>
      <c r="G285" s="8" t="s">
        <v>125</v>
      </c>
      <c r="H285" s="50"/>
      <c r="I285" s="24">
        <v>5.5999999999999999E-5</v>
      </c>
      <c r="J285" s="28" t="s">
        <v>89</v>
      </c>
      <c r="K285" s="10">
        <v>90.5</v>
      </c>
      <c r="L285" s="10">
        <v>1031</v>
      </c>
      <c r="M285" s="21">
        <f t="shared" si="25"/>
        <v>4.9156159068865173E-6</v>
      </c>
      <c r="N285" s="28" t="s">
        <v>16</v>
      </c>
    </row>
    <row r="286" spans="2:14" x14ac:dyDescent="0.25">
      <c r="B286" s="28" t="s">
        <v>39</v>
      </c>
      <c r="C286" s="22" t="s">
        <v>40</v>
      </c>
      <c r="D286" s="118">
        <f t="shared" si="24"/>
        <v>7.3734238603297763E-6</v>
      </c>
      <c r="E286" s="11"/>
      <c r="F286" s="5" t="s">
        <v>16</v>
      </c>
      <c r="G286" s="8" t="s">
        <v>125</v>
      </c>
      <c r="H286" s="50"/>
      <c r="I286" s="24">
        <v>8.3999999999999995E-5</v>
      </c>
      <c r="J286" s="28" t="s">
        <v>89</v>
      </c>
      <c r="K286" s="10">
        <v>90.5</v>
      </c>
      <c r="L286" s="10">
        <v>1031</v>
      </c>
      <c r="M286" s="21">
        <f t="shared" si="25"/>
        <v>7.3734238603297763E-6</v>
      </c>
      <c r="N286" s="28" t="s">
        <v>16</v>
      </c>
    </row>
    <row r="287" spans="2:14" x14ac:dyDescent="0.25">
      <c r="B287" s="28" t="s">
        <v>42</v>
      </c>
      <c r="C287" s="11">
        <v>600</v>
      </c>
      <c r="D287" s="118">
        <f t="shared" si="24"/>
        <v>0</v>
      </c>
      <c r="E287" s="11"/>
      <c r="F287" s="28" t="s">
        <v>16</v>
      </c>
      <c r="G287" s="8" t="s">
        <v>92</v>
      </c>
      <c r="H287" s="8"/>
      <c r="I287" s="24">
        <v>0</v>
      </c>
      <c r="J287" s="28" t="s">
        <v>89</v>
      </c>
      <c r="K287" s="10">
        <v>90.5</v>
      </c>
      <c r="L287" s="10">
        <v>1031</v>
      </c>
      <c r="M287" s="21">
        <f t="shared" si="25"/>
        <v>0</v>
      </c>
      <c r="N287" s="28" t="s">
        <v>16</v>
      </c>
    </row>
    <row r="288" spans="2:14" x14ac:dyDescent="0.25">
      <c r="B288" s="28" t="s">
        <v>45</v>
      </c>
      <c r="C288" s="22" t="s">
        <v>46</v>
      </c>
      <c r="D288" s="118">
        <f t="shared" si="24"/>
        <v>6.583414161008729E-3</v>
      </c>
      <c r="E288" s="11"/>
      <c r="F288" s="5" t="s">
        <v>16</v>
      </c>
      <c r="G288" s="8" t="s">
        <v>125</v>
      </c>
      <c r="H288" s="50"/>
      <c r="I288" s="24">
        <v>7.4999999999999997E-2</v>
      </c>
      <c r="J288" s="28" t="s">
        <v>89</v>
      </c>
      <c r="K288" s="10">
        <v>90.5</v>
      </c>
      <c r="L288" s="10">
        <v>1031</v>
      </c>
      <c r="M288" s="21">
        <f t="shared" si="25"/>
        <v>6.583414161008729E-3</v>
      </c>
      <c r="N288" s="28" t="s">
        <v>16</v>
      </c>
    </row>
    <row r="289" spans="1:36" x14ac:dyDescent="0.25">
      <c r="B289" s="28" t="s">
        <v>47</v>
      </c>
      <c r="C289" s="22" t="s">
        <v>48</v>
      </c>
      <c r="D289" s="118">
        <f t="shared" si="24"/>
        <v>3.3355965082444232E-5</v>
      </c>
      <c r="E289" s="11"/>
      <c r="F289" s="5" t="s">
        <v>16</v>
      </c>
      <c r="G289" s="8" t="s">
        <v>125</v>
      </c>
      <c r="H289" s="50"/>
      <c r="I289" s="24">
        <v>3.8000000000000002E-4</v>
      </c>
      <c r="J289" s="28" t="s">
        <v>89</v>
      </c>
      <c r="K289" s="10">
        <v>90.5</v>
      </c>
      <c r="L289" s="10">
        <v>1031</v>
      </c>
      <c r="M289" s="21">
        <f t="shared" si="25"/>
        <v>3.3355965082444232E-5</v>
      </c>
      <c r="N289" s="28" t="s">
        <v>16</v>
      </c>
    </row>
    <row r="290" spans="1:36" x14ac:dyDescent="0.25">
      <c r="B290" s="28" t="s">
        <v>49</v>
      </c>
      <c r="C290" s="22" t="s">
        <v>50</v>
      </c>
      <c r="D290" s="118">
        <f t="shared" si="24"/>
        <v>2.2822502424830262E-5</v>
      </c>
      <c r="E290" s="11"/>
      <c r="F290" s="5" t="s">
        <v>16</v>
      </c>
      <c r="G290" s="8" t="s">
        <v>125</v>
      </c>
      <c r="H290" s="50"/>
      <c r="I290" s="24">
        <v>2.5999999999999998E-4</v>
      </c>
      <c r="J290" s="28" t="s">
        <v>89</v>
      </c>
      <c r="K290" s="10">
        <v>90.5</v>
      </c>
      <c r="L290" s="10">
        <v>1031</v>
      </c>
      <c r="M290" s="21">
        <f t="shared" si="25"/>
        <v>2.2822502424830262E-5</v>
      </c>
      <c r="N290" s="28" t="s">
        <v>16</v>
      </c>
    </row>
    <row r="291" spans="1:36" x14ac:dyDescent="0.25">
      <c r="B291" s="28" t="s">
        <v>51</v>
      </c>
      <c r="C291" s="22" t="s">
        <v>52</v>
      </c>
      <c r="D291" s="118">
        <f t="shared" si="24"/>
        <v>1.8433559650824443E-4</v>
      </c>
      <c r="E291" s="11"/>
      <c r="F291" s="5" t="s">
        <v>16</v>
      </c>
      <c r="G291" s="8" t="s">
        <v>125</v>
      </c>
      <c r="H291" s="50"/>
      <c r="I291" s="24">
        <v>2.0999999999999999E-3</v>
      </c>
      <c r="J291" s="28" t="s">
        <v>89</v>
      </c>
      <c r="K291" s="10">
        <v>90.5</v>
      </c>
      <c r="L291" s="10">
        <v>1031</v>
      </c>
      <c r="M291" s="21">
        <f t="shared" si="25"/>
        <v>1.8433559650824443E-4</v>
      </c>
      <c r="N291" s="28" t="s">
        <v>16</v>
      </c>
    </row>
    <row r="292" spans="1:36" x14ac:dyDescent="0.25">
      <c r="B292" s="25" t="s">
        <v>53</v>
      </c>
      <c r="C292" s="15">
        <v>246</v>
      </c>
      <c r="D292" s="118">
        <f t="shared" si="24"/>
        <v>5.8734499999999998E-5</v>
      </c>
      <c r="E292" s="11"/>
      <c r="F292" s="5" t="s">
        <v>16</v>
      </c>
      <c r="G292" s="8" t="s">
        <v>125</v>
      </c>
      <c r="H292" s="50"/>
      <c r="I292" s="24">
        <v>6.6911899999999992E-4</v>
      </c>
      <c r="J292" s="28" t="s">
        <v>89</v>
      </c>
      <c r="K292" s="10">
        <v>90.5</v>
      </c>
      <c r="L292" s="10">
        <v>1031</v>
      </c>
      <c r="M292" s="21">
        <f t="shared" si="25"/>
        <v>5.8734499999999998E-5</v>
      </c>
      <c r="N292" s="28" t="s">
        <v>16</v>
      </c>
    </row>
    <row r="294" spans="1:36" s="76" customFormat="1" ht="17.399999999999999" x14ac:dyDescent="0.25">
      <c r="A294" s="146"/>
      <c r="B294" s="147" t="s">
        <v>157</v>
      </c>
      <c r="C294" s="148"/>
      <c r="D294" s="149"/>
      <c r="E294" s="150"/>
      <c r="F294" s="151"/>
      <c r="G294" s="146"/>
      <c r="H294" s="146"/>
      <c r="I294" s="146"/>
      <c r="J294" s="146"/>
      <c r="K294" s="146"/>
      <c r="L294" s="146"/>
      <c r="M294" s="146"/>
      <c r="N294" s="146"/>
      <c r="O294" s="146"/>
      <c r="P294" s="146"/>
      <c r="Q294" s="146"/>
      <c r="R294" s="146"/>
      <c r="S294" s="146"/>
      <c r="T294" s="146"/>
      <c r="U294" s="146"/>
      <c r="V294" s="146"/>
      <c r="W294" s="146"/>
      <c r="X294" s="146"/>
      <c r="Y294" s="146"/>
      <c r="Z294" s="146"/>
      <c r="AA294" s="146"/>
      <c r="AB294" s="146"/>
      <c r="AC294" s="146"/>
      <c r="AD294" s="146"/>
      <c r="AE294" s="146"/>
      <c r="AF294" s="146"/>
      <c r="AG294" s="146"/>
      <c r="AH294" s="146"/>
      <c r="AI294" s="146"/>
      <c r="AJ294" s="146"/>
    </row>
    <row r="295" spans="1:36" x14ac:dyDescent="0.25">
      <c r="B295" s="39"/>
      <c r="C295" s="1"/>
      <c r="D295" s="90"/>
      <c r="E295" s="11"/>
      <c r="F295" s="6"/>
      <c r="H295" s="8" t="s">
        <v>110</v>
      </c>
    </row>
    <row r="296" spans="1:36" x14ac:dyDescent="0.25">
      <c r="C296" s="1"/>
      <c r="D296" s="90"/>
      <c r="E296" s="11"/>
      <c r="F296" s="6"/>
      <c r="H296" s="2" t="s">
        <v>3</v>
      </c>
    </row>
    <row r="297" spans="1:36" x14ac:dyDescent="0.25">
      <c r="B297" s="33" t="s">
        <v>4</v>
      </c>
      <c r="C297" s="34" t="s">
        <v>5</v>
      </c>
      <c r="D297" s="35" t="s">
        <v>6</v>
      </c>
      <c r="E297" s="36" t="s">
        <v>7</v>
      </c>
      <c r="F297" s="35" t="s">
        <v>8</v>
      </c>
      <c r="G297" s="37" t="s">
        <v>9</v>
      </c>
      <c r="H297" s="51" t="s">
        <v>10</v>
      </c>
      <c r="I297" s="157" t="s">
        <v>11</v>
      </c>
      <c r="J297" s="157"/>
      <c r="K297" s="157" t="s">
        <v>12</v>
      </c>
      <c r="L297" s="157"/>
      <c r="M297" s="157" t="s">
        <v>13</v>
      </c>
      <c r="N297" s="157"/>
    </row>
    <row r="298" spans="1:36" x14ac:dyDescent="0.25">
      <c r="B298" s="28" t="s">
        <v>14</v>
      </c>
      <c r="C298" s="11" t="s">
        <v>15</v>
      </c>
      <c r="D298" s="152">
        <v>1.42E-3</v>
      </c>
      <c r="E298" s="40" t="s">
        <v>71</v>
      </c>
      <c r="F298" s="28" t="s">
        <v>158</v>
      </c>
      <c r="G298" s="10" t="s">
        <v>159</v>
      </c>
      <c r="H298" s="110">
        <v>30700105</v>
      </c>
      <c r="I298" s="21"/>
      <c r="J298" s="21"/>
      <c r="K298" s="10"/>
      <c r="L298" s="10"/>
      <c r="M298" s="21"/>
      <c r="N298" s="21"/>
    </row>
    <row r="299" spans="1:36" s="10" customFormat="1" x14ac:dyDescent="0.25">
      <c r="B299" s="25" t="s">
        <v>21</v>
      </c>
      <c r="C299" s="27" t="s">
        <v>22</v>
      </c>
      <c r="D299" s="152">
        <v>7.9699999999999997E-4</v>
      </c>
      <c r="E299" s="40" t="s">
        <v>71</v>
      </c>
      <c r="F299" s="28" t="s">
        <v>158</v>
      </c>
      <c r="G299" s="10" t="s">
        <v>159</v>
      </c>
      <c r="H299" s="110">
        <v>30700105</v>
      </c>
      <c r="I299" s="4"/>
      <c r="J299" s="21"/>
      <c r="M299" s="21"/>
    </row>
    <row r="300" spans="1:36" s="10" customFormat="1" x14ac:dyDescent="0.25">
      <c r="B300" s="28" t="s">
        <v>23</v>
      </c>
      <c r="C300" s="11" t="s">
        <v>24</v>
      </c>
      <c r="D300" s="152">
        <v>1.66E-5</v>
      </c>
      <c r="E300" s="40" t="s">
        <v>71</v>
      </c>
      <c r="F300" s="28" t="s">
        <v>158</v>
      </c>
      <c r="G300" s="10" t="s">
        <v>159</v>
      </c>
      <c r="H300" s="110">
        <v>30700105</v>
      </c>
      <c r="I300" s="21"/>
      <c r="J300" s="21"/>
      <c r="M300" s="21"/>
      <c r="N300" s="21"/>
    </row>
    <row r="301" spans="1:36" s="10" customFormat="1" x14ac:dyDescent="0.25">
      <c r="B301" s="28" t="s">
        <v>27</v>
      </c>
      <c r="C301" s="11" t="s">
        <v>28</v>
      </c>
      <c r="D301" s="152">
        <v>4.0099999999999999E-5</v>
      </c>
      <c r="E301" s="40" t="s">
        <v>71</v>
      </c>
      <c r="F301" s="28" t="s">
        <v>158</v>
      </c>
      <c r="G301" s="10" t="s">
        <v>159</v>
      </c>
      <c r="H301" s="110">
        <v>30700105</v>
      </c>
      <c r="I301" s="4"/>
      <c r="J301" s="21"/>
      <c r="M301" s="21"/>
    </row>
    <row r="302" spans="1:36" s="10" customFormat="1" x14ac:dyDescent="0.25">
      <c r="B302" s="28" t="s">
        <v>29</v>
      </c>
      <c r="C302" s="11" t="s">
        <v>30</v>
      </c>
      <c r="D302" s="152">
        <v>1.42E-6</v>
      </c>
      <c r="E302" s="40" t="s">
        <v>71</v>
      </c>
      <c r="F302" s="28" t="s">
        <v>158</v>
      </c>
      <c r="G302" s="10" t="s">
        <v>159</v>
      </c>
      <c r="H302" s="110">
        <v>30700105</v>
      </c>
      <c r="I302" s="21"/>
      <c r="J302" s="21"/>
      <c r="M302" s="21"/>
      <c r="N302" s="21"/>
    </row>
    <row r="303" spans="1:36" x14ac:dyDescent="0.25">
      <c r="B303" s="28" t="s">
        <v>31</v>
      </c>
      <c r="C303" s="11" t="s">
        <v>32</v>
      </c>
      <c r="D303" s="152">
        <v>5.1800000000000004E-6</v>
      </c>
      <c r="E303" s="40" t="s">
        <v>71</v>
      </c>
      <c r="F303" s="28" t="s">
        <v>158</v>
      </c>
      <c r="G303" s="10" t="s">
        <v>159</v>
      </c>
      <c r="H303" s="110">
        <v>30700105</v>
      </c>
      <c r="I303" s="21"/>
      <c r="J303" s="21"/>
      <c r="K303" s="10"/>
      <c r="L303" s="10"/>
      <c r="M303" s="21"/>
      <c r="N303" s="21"/>
    </row>
    <row r="304" spans="1:36" s="10" customFormat="1" x14ac:dyDescent="0.25">
      <c r="B304" s="28" t="s">
        <v>34</v>
      </c>
      <c r="C304" s="11" t="s">
        <v>35</v>
      </c>
      <c r="D304" s="153">
        <f>D303-D305</f>
        <v>1.7800000000000007E-6</v>
      </c>
      <c r="E304" s="19"/>
      <c r="F304" s="28" t="s">
        <v>158</v>
      </c>
      <c r="G304" s="10" t="s">
        <v>160</v>
      </c>
      <c r="H304" s="110">
        <v>30700105</v>
      </c>
      <c r="I304" s="21"/>
      <c r="J304" s="21"/>
      <c r="M304" s="21"/>
    </row>
    <row r="305" spans="2:14" x14ac:dyDescent="0.25">
      <c r="B305" s="28" t="s">
        <v>37</v>
      </c>
      <c r="C305" s="11" t="s">
        <v>38</v>
      </c>
      <c r="D305" s="152">
        <v>3.3999999999999996E-6</v>
      </c>
      <c r="E305" s="40" t="s">
        <v>41</v>
      </c>
      <c r="F305" s="28" t="s">
        <v>158</v>
      </c>
      <c r="G305" s="10" t="s">
        <v>159</v>
      </c>
      <c r="H305" s="110">
        <v>30700105</v>
      </c>
      <c r="I305" s="21"/>
      <c r="J305" s="10"/>
      <c r="K305" s="10"/>
      <c r="L305" s="10"/>
      <c r="M305" s="21"/>
      <c r="N305" s="10"/>
    </row>
    <row r="306" spans="2:14" x14ac:dyDescent="0.25">
      <c r="B306" s="28" t="s">
        <v>39</v>
      </c>
      <c r="C306" s="22" t="s">
        <v>40</v>
      </c>
      <c r="D306" s="152">
        <v>3.6699999999999999E-7</v>
      </c>
      <c r="E306" s="40" t="s">
        <v>71</v>
      </c>
      <c r="F306" s="28" t="s">
        <v>158</v>
      </c>
      <c r="G306" s="10" t="s">
        <v>159</v>
      </c>
      <c r="H306" s="110">
        <v>30700105</v>
      </c>
      <c r="I306" s="4"/>
      <c r="J306" s="21"/>
      <c r="K306" s="10"/>
      <c r="L306" s="10"/>
      <c r="M306" s="21"/>
      <c r="N306" s="10"/>
    </row>
    <row r="307" spans="2:14" s="10" customFormat="1" x14ac:dyDescent="0.25">
      <c r="B307" s="28" t="s">
        <v>42</v>
      </c>
      <c r="C307" s="11">
        <v>600</v>
      </c>
      <c r="D307" s="154">
        <f>M307</f>
        <v>0</v>
      </c>
      <c r="E307" s="23"/>
      <c r="F307" s="28" t="s">
        <v>158</v>
      </c>
      <c r="G307" s="8" t="s">
        <v>92</v>
      </c>
      <c r="H307" s="110">
        <v>30700105</v>
      </c>
      <c r="I307" s="24"/>
      <c r="J307" s="21"/>
      <c r="M307" s="24"/>
      <c r="N307" s="21"/>
    </row>
    <row r="308" spans="2:14" s="10" customFormat="1" x14ac:dyDescent="0.25">
      <c r="B308" s="28" t="s">
        <v>45</v>
      </c>
      <c r="C308" s="22" t="s">
        <v>46</v>
      </c>
      <c r="D308" s="152">
        <v>1.4400000000000001E-3</v>
      </c>
      <c r="E308" s="40" t="s">
        <v>71</v>
      </c>
      <c r="F308" s="28" t="s">
        <v>158</v>
      </c>
      <c r="G308" s="10" t="s">
        <v>159</v>
      </c>
      <c r="H308" s="110">
        <v>30700105</v>
      </c>
      <c r="I308" s="4"/>
      <c r="J308" s="21"/>
      <c r="M308" s="21"/>
    </row>
    <row r="309" spans="2:14" s="10" customFormat="1" x14ac:dyDescent="0.25">
      <c r="B309" s="28" t="s">
        <v>47</v>
      </c>
      <c r="C309" s="22" t="s">
        <v>48</v>
      </c>
      <c r="D309" s="152">
        <v>4.8699999999999991E-5</v>
      </c>
      <c r="E309" s="40" t="s">
        <v>71</v>
      </c>
      <c r="F309" s="28" t="s">
        <v>158</v>
      </c>
      <c r="G309" s="10" t="s">
        <v>159</v>
      </c>
      <c r="H309" s="110">
        <v>30700105</v>
      </c>
      <c r="I309" s="4"/>
      <c r="J309" s="21"/>
      <c r="M309" s="21"/>
    </row>
    <row r="310" spans="2:14" s="10" customFormat="1" x14ac:dyDescent="0.25">
      <c r="B310" s="28" t="s">
        <v>49</v>
      </c>
      <c r="C310" s="11" t="s">
        <v>50</v>
      </c>
      <c r="D310" s="152">
        <v>5.5799999999999989E-7</v>
      </c>
      <c r="E310" s="40" t="s">
        <v>71</v>
      </c>
      <c r="F310" s="28" t="s">
        <v>158</v>
      </c>
      <c r="G310" s="10" t="s">
        <v>159</v>
      </c>
      <c r="H310" s="110">
        <v>30700105</v>
      </c>
      <c r="I310" s="21"/>
      <c r="J310" s="21"/>
      <c r="M310" s="21"/>
      <c r="N310" s="21"/>
    </row>
    <row r="311" spans="2:14" x14ac:dyDescent="0.25">
      <c r="B311" s="28" t="s">
        <v>51</v>
      </c>
      <c r="C311" s="11" t="s">
        <v>52</v>
      </c>
      <c r="D311" s="152">
        <v>1.98E-5</v>
      </c>
      <c r="E311" s="40" t="s">
        <v>71</v>
      </c>
      <c r="F311" s="28" t="s">
        <v>158</v>
      </c>
      <c r="G311" s="10" t="s">
        <v>159</v>
      </c>
      <c r="H311" s="110">
        <v>30700105</v>
      </c>
      <c r="I311" s="21"/>
      <c r="J311" s="21"/>
      <c r="K311" s="10"/>
      <c r="L311" s="10"/>
      <c r="M311" s="21"/>
      <c r="N311" s="21"/>
    </row>
    <row r="312" spans="2:14" s="10" customFormat="1" x14ac:dyDescent="0.25">
      <c r="B312" s="28" t="s">
        <v>53</v>
      </c>
      <c r="C312" s="11">
        <v>246</v>
      </c>
      <c r="D312" s="154">
        <f>M312</f>
        <v>0</v>
      </c>
      <c r="E312" s="23"/>
      <c r="F312" s="28" t="s">
        <v>158</v>
      </c>
      <c r="G312" s="8" t="s">
        <v>161</v>
      </c>
      <c r="H312" s="110">
        <v>30700105</v>
      </c>
      <c r="I312" s="21"/>
      <c r="M312" s="21"/>
    </row>
  </sheetData>
  <mergeCells count="43">
    <mergeCell ref="I173:J173"/>
    <mergeCell ref="I277:J277"/>
    <mergeCell ref="M277:N277"/>
    <mergeCell ref="I257:J257"/>
    <mergeCell ref="M257:N257"/>
    <mergeCell ref="I194:J194"/>
    <mergeCell ref="K194:L194"/>
    <mergeCell ref="M194:N194"/>
    <mergeCell ref="I236:J236"/>
    <mergeCell ref="K236:L236"/>
    <mergeCell ref="M236:N236"/>
    <mergeCell ref="I215:J215"/>
    <mergeCell ref="K215:L215"/>
    <mergeCell ref="M215:N215"/>
    <mergeCell ref="M68:N68"/>
    <mergeCell ref="I152:J152"/>
    <mergeCell ref="K152:L152"/>
    <mergeCell ref="M152:N152"/>
    <mergeCell ref="I110:J110"/>
    <mergeCell ref="K110:L110"/>
    <mergeCell ref="M110:N110"/>
    <mergeCell ref="I131:J131"/>
    <mergeCell ref="I89:J89"/>
    <mergeCell ref="K89:L89"/>
    <mergeCell ref="M89:N89"/>
    <mergeCell ref="K131:L131"/>
    <mergeCell ref="M131:N131"/>
    <mergeCell ref="I297:J297"/>
    <mergeCell ref="K297:L297"/>
    <mergeCell ref="M297:N297"/>
    <mergeCell ref="I5:J5"/>
    <mergeCell ref="K5:L5"/>
    <mergeCell ref="M5:N5"/>
    <mergeCell ref="I47:J47"/>
    <mergeCell ref="K47:L47"/>
    <mergeCell ref="M47:N47"/>
    <mergeCell ref="I26:J26"/>
    <mergeCell ref="K26:L26"/>
    <mergeCell ref="M26:N26"/>
    <mergeCell ref="K173:L173"/>
    <mergeCell ref="M173:N173"/>
    <mergeCell ref="I68:J68"/>
    <mergeCell ref="K68:L68"/>
  </mergeCells>
  <phoneticPr fontId="3" type="noConversion"/>
  <pageMargins left="0.75" right="0.75" top="1" bottom="1" header="0.5" footer="0.5"/>
  <pageSetup orientation="portrait" r:id="rId1"/>
  <headerFooter alignWithMargins="0"/>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24"/>
  <sheetViews>
    <sheetView tabSelected="1" topLeftCell="B1" zoomScale="101" zoomScaleNormal="101" zoomScaleSheetLayoutView="162" workbookViewId="0">
      <pane ySplit="8" topLeftCell="A14" activePane="bottomLeft" state="frozen"/>
      <selection pane="bottomLeft" activeCell="A20" sqref="A20:XFD20"/>
    </sheetView>
  </sheetViews>
  <sheetFormatPr defaultColWidth="9.109375" defaultRowHeight="13.2" x14ac:dyDescent="0.25"/>
  <cols>
    <col min="1" max="1" width="6.44140625" customWidth="1"/>
    <col min="2" max="2" width="41.5546875" customWidth="1"/>
    <col min="3" max="3" width="10.33203125" customWidth="1"/>
    <col min="4" max="4" width="11.5546875" style="124" customWidth="1"/>
    <col min="5" max="5" width="9.44140625" style="124" bestFit="1" customWidth="1"/>
    <col min="6" max="6" width="10.109375" style="124" bestFit="1" customWidth="1"/>
    <col min="7" max="7" width="11.6640625" style="124" bestFit="1" customWidth="1"/>
    <col min="8" max="8" width="9.6640625" style="124" customWidth="1"/>
    <col min="9" max="9" width="12.6640625" style="124" customWidth="1"/>
    <col min="10" max="10" width="12" style="124" customWidth="1"/>
    <col min="11" max="12" width="11.5546875" style="124" customWidth="1"/>
    <col min="13" max="13" width="10.5546875" style="124" customWidth="1"/>
    <col min="14" max="14" width="12.6640625" style="124" bestFit="1" customWidth="1"/>
    <col min="15" max="15" width="10.6640625" style="124" customWidth="1"/>
    <col min="16" max="16" width="10.109375" style="124" customWidth="1"/>
    <col min="17" max="17" width="9.88671875" style="124" customWidth="1"/>
    <col min="18" max="18" width="22" style="124" customWidth="1"/>
    <col min="19" max="19" width="11.5546875" customWidth="1"/>
  </cols>
  <sheetData>
    <row r="1" spans="1:18" x14ac:dyDescent="0.25">
      <c r="A1" s="2" t="s">
        <v>127</v>
      </c>
      <c r="D1" s="161"/>
      <c r="E1" s="161"/>
      <c r="J1" s="124" t="s">
        <v>128</v>
      </c>
    </row>
    <row r="2" spans="1:18" x14ac:dyDescent="0.25">
      <c r="A2" s="119"/>
      <c r="B2" s="123" t="s">
        <v>129</v>
      </c>
      <c r="C2" s="1" t="s">
        <v>130</v>
      </c>
      <c r="D2" s="161"/>
      <c r="E2" s="161"/>
      <c r="J2" s="124" t="s">
        <v>131</v>
      </c>
    </row>
    <row r="3" spans="1:18" x14ac:dyDescent="0.25">
      <c r="A3" s="120"/>
      <c r="B3" s="1" t="s">
        <v>132</v>
      </c>
      <c r="C3" s="1" t="s">
        <v>130</v>
      </c>
      <c r="D3" s="161"/>
      <c r="E3" s="161"/>
      <c r="J3" s="124" t="s">
        <v>133</v>
      </c>
    </row>
    <row r="4" spans="1:18" x14ac:dyDescent="0.25">
      <c r="B4" s="123" t="s">
        <v>134</v>
      </c>
      <c r="C4" s="1"/>
      <c r="D4" s="161"/>
      <c r="E4" s="161"/>
      <c r="J4" s="126" t="s">
        <v>135</v>
      </c>
    </row>
    <row r="5" spans="1:18" ht="39" customHeight="1" x14ac:dyDescent="0.25">
      <c r="A5" s="121"/>
      <c r="B5" s="1" t="s">
        <v>136</v>
      </c>
      <c r="C5" s="3"/>
      <c r="D5" s="161"/>
      <c r="E5" s="161"/>
      <c r="J5" s="127" t="s">
        <v>137</v>
      </c>
    </row>
    <row r="6" spans="1:18" ht="6.75" customHeight="1" x14ac:dyDescent="0.25"/>
    <row r="7" spans="1:18" s="137" customFormat="1" x14ac:dyDescent="0.25">
      <c r="A7" s="162" t="s">
        <v>138</v>
      </c>
      <c r="B7" s="162"/>
      <c r="C7" s="136" t="s">
        <v>139</v>
      </c>
      <c r="D7" s="122" t="s">
        <v>14</v>
      </c>
      <c r="E7" s="122" t="s">
        <v>21</v>
      </c>
      <c r="F7" s="122" t="s">
        <v>23</v>
      </c>
      <c r="G7" s="122" t="s">
        <v>27</v>
      </c>
      <c r="H7" s="122" t="s">
        <v>29</v>
      </c>
      <c r="I7" s="122" t="s">
        <v>31</v>
      </c>
      <c r="J7" s="122" t="s">
        <v>34</v>
      </c>
      <c r="K7" s="122" t="s">
        <v>37</v>
      </c>
      <c r="L7" s="122" t="s">
        <v>39</v>
      </c>
      <c r="M7" s="122" t="s">
        <v>42</v>
      </c>
      <c r="N7" s="122" t="s">
        <v>45</v>
      </c>
      <c r="O7" s="122" t="s">
        <v>47</v>
      </c>
      <c r="P7" s="122" t="s">
        <v>49</v>
      </c>
      <c r="Q7" s="122" t="s">
        <v>51</v>
      </c>
      <c r="R7" s="122" t="s">
        <v>53</v>
      </c>
    </row>
    <row r="8" spans="1:18" s="137" customFormat="1" x14ac:dyDescent="0.25">
      <c r="A8" s="160" t="s">
        <v>5</v>
      </c>
      <c r="B8" s="160"/>
      <c r="C8" s="125"/>
      <c r="D8" s="125" t="s">
        <v>15</v>
      </c>
      <c r="E8" s="125" t="s">
        <v>22</v>
      </c>
      <c r="F8" s="125" t="s">
        <v>24</v>
      </c>
      <c r="G8" s="125" t="s">
        <v>28</v>
      </c>
      <c r="H8" s="125" t="s">
        <v>30</v>
      </c>
      <c r="I8" s="125" t="s">
        <v>32</v>
      </c>
      <c r="J8" s="125" t="s">
        <v>35</v>
      </c>
      <c r="K8" s="125" t="s">
        <v>38</v>
      </c>
      <c r="L8" s="125" t="s">
        <v>40</v>
      </c>
      <c r="M8" s="125">
        <v>600</v>
      </c>
      <c r="N8" s="125" t="s">
        <v>46</v>
      </c>
      <c r="O8" s="125" t="s">
        <v>48</v>
      </c>
      <c r="P8" s="125" t="s">
        <v>50</v>
      </c>
      <c r="Q8" s="125" t="s">
        <v>52</v>
      </c>
      <c r="R8" s="125">
        <v>246</v>
      </c>
    </row>
    <row r="9" spans="1:18" s="10" customFormat="1" ht="18" customHeight="1" x14ac:dyDescent="0.25">
      <c r="A9" s="159" t="s">
        <v>140</v>
      </c>
      <c r="B9" s="159"/>
      <c r="C9" s="130" t="s">
        <v>16</v>
      </c>
      <c r="D9" s="135">
        <v>4.4699999999999997E-2</v>
      </c>
      <c r="E9" s="135">
        <v>1.0575000000000001E-2</v>
      </c>
      <c r="F9" s="128">
        <v>1.32E-3</v>
      </c>
      <c r="G9" s="128">
        <v>2.14E-4</v>
      </c>
      <c r="H9" s="128">
        <v>3.9800000000000002E-4</v>
      </c>
      <c r="I9" s="132">
        <v>8.4500000000000005E-4</v>
      </c>
      <c r="J9" s="138">
        <v>1.1297777777777777E-3</v>
      </c>
      <c r="K9" s="132">
        <v>2.4800000000000001E-4</v>
      </c>
      <c r="L9" s="128">
        <v>6.0200000000000002E-3</v>
      </c>
      <c r="M9" s="129">
        <v>2.6499999999999999E-8</v>
      </c>
      <c r="N9" s="128">
        <v>3.3000000000000002E-2</v>
      </c>
      <c r="O9" s="128">
        <v>3.0000000000000001E-3</v>
      </c>
      <c r="P9" s="128">
        <v>1.13E-4</v>
      </c>
      <c r="Q9" s="128">
        <v>8.4500000000000006E-2</v>
      </c>
      <c r="R9" s="128">
        <v>1.1000000000000001E-3</v>
      </c>
    </row>
    <row r="10" spans="1:18" s="10" customFormat="1" ht="40.5" customHeight="1" x14ac:dyDescent="0.25">
      <c r="A10" s="159" t="s">
        <v>141</v>
      </c>
      <c r="B10" s="159"/>
      <c r="C10" s="130" t="s">
        <v>16</v>
      </c>
      <c r="D10" s="138">
        <v>0</v>
      </c>
      <c r="E10" s="138">
        <v>0</v>
      </c>
      <c r="F10" s="128">
        <v>5.5999999999999995E-4</v>
      </c>
      <c r="G10" s="132">
        <v>0</v>
      </c>
      <c r="H10" s="128">
        <v>4.2000000000000002E-4</v>
      </c>
      <c r="I10" s="132">
        <v>4.2000000000000002E-4</v>
      </c>
      <c r="J10" s="138">
        <v>3.4439999999999997E-4</v>
      </c>
      <c r="K10" s="138">
        <v>7.5599999999999994E-5</v>
      </c>
      <c r="L10" s="131">
        <v>2.1000000000000001E-4</v>
      </c>
      <c r="M10" s="129">
        <v>2.6499999999999999E-8</v>
      </c>
      <c r="N10" s="128">
        <v>3.5000000000000003E-2</v>
      </c>
      <c r="O10" s="128">
        <v>8.4000000000000003E-4</v>
      </c>
      <c r="P10" s="128">
        <v>4.2000000000000002E-4</v>
      </c>
      <c r="Q10" s="128">
        <v>4.2000000000000002E-4</v>
      </c>
      <c r="R10" s="128">
        <v>3.3E-3</v>
      </c>
    </row>
    <row r="11" spans="1:18" s="10" customFormat="1" ht="30.75" customHeight="1" x14ac:dyDescent="0.25">
      <c r="A11" s="159" t="s">
        <v>142</v>
      </c>
      <c r="B11" s="159"/>
      <c r="C11" s="130" t="s">
        <v>16</v>
      </c>
      <c r="D11" s="138">
        <v>0</v>
      </c>
      <c r="E11" s="138">
        <v>0</v>
      </c>
      <c r="F11" s="128">
        <v>5.4799999999999998E-4</v>
      </c>
      <c r="G11" s="132">
        <v>0</v>
      </c>
      <c r="H11" s="128">
        <v>4.1100000000000002E-4</v>
      </c>
      <c r="I11" s="132">
        <v>4.1100000000000002E-4</v>
      </c>
      <c r="J11" s="138">
        <v>3.4439999999999997E-4</v>
      </c>
      <c r="K11" s="138">
        <v>7.5599999999999994E-5</v>
      </c>
      <c r="L11" s="131">
        <v>2.1000000000000001E-4</v>
      </c>
      <c r="M11" s="129">
        <v>2.6499999999999999E-8</v>
      </c>
      <c r="N11" s="128">
        <v>3.5000000000000003E-2</v>
      </c>
      <c r="O11" s="128">
        <v>8.2200000000000003E-4</v>
      </c>
      <c r="P11" s="128">
        <v>4.1100000000000002E-4</v>
      </c>
      <c r="Q11" s="128">
        <v>4.1100000000000002E-4</v>
      </c>
      <c r="R11" s="128">
        <v>3.3E-3</v>
      </c>
    </row>
    <row r="12" spans="1:18" s="10" customFormat="1" ht="38.25" customHeight="1" x14ac:dyDescent="0.25">
      <c r="A12" s="159" t="s">
        <v>143</v>
      </c>
      <c r="B12" s="159"/>
      <c r="C12" s="130" t="s">
        <v>16</v>
      </c>
      <c r="D12" s="132">
        <v>0.10738</v>
      </c>
      <c r="E12" s="132">
        <v>1.295E-2</v>
      </c>
      <c r="F12" s="128">
        <v>1.5399999999999999E-3</v>
      </c>
      <c r="G12" s="132">
        <v>0.13062000000000001</v>
      </c>
      <c r="H12" s="128">
        <v>6.7199999999999996E-4</v>
      </c>
      <c r="I12" s="132">
        <v>1.5399999999999999E-3</v>
      </c>
      <c r="J12" s="138">
        <v>1.2600000000000001E-3</v>
      </c>
      <c r="K12" s="138">
        <v>2.7700000000000001E-4</v>
      </c>
      <c r="L12" s="131">
        <v>2.1000000000000001E-4</v>
      </c>
      <c r="M12" s="129">
        <v>2.6499999999999999E-8</v>
      </c>
      <c r="N12" s="132">
        <v>0.16520000000000001</v>
      </c>
      <c r="O12" s="139">
        <v>0.1106</v>
      </c>
      <c r="P12" s="132">
        <v>4.2196000000000001E-5</v>
      </c>
      <c r="Q12" s="128">
        <v>6.4400000000000004E-4</v>
      </c>
      <c r="R12" s="128">
        <v>2.3519999999999999E-2</v>
      </c>
    </row>
    <row r="13" spans="1:18" s="10" customFormat="1" ht="25.5" customHeight="1" x14ac:dyDescent="0.25">
      <c r="A13" s="159" t="s">
        <v>144</v>
      </c>
      <c r="B13" s="159"/>
      <c r="C13" s="130" t="s">
        <v>16</v>
      </c>
      <c r="D13" s="132">
        <v>0.10507900000000001</v>
      </c>
      <c r="E13" s="132">
        <v>1.26725E-2</v>
      </c>
      <c r="F13" s="128">
        <v>1.5069999999999999E-3</v>
      </c>
      <c r="G13" s="132">
        <v>0.12782099999999999</v>
      </c>
      <c r="H13" s="128">
        <v>6.5759999999999994E-4</v>
      </c>
      <c r="I13" s="132">
        <v>1.5069999999999999E-3</v>
      </c>
      <c r="J13" s="138">
        <v>1.24E-3</v>
      </c>
      <c r="K13" s="138">
        <v>2.72E-4</v>
      </c>
      <c r="L13" s="131">
        <v>2.1000000000000001E-4</v>
      </c>
      <c r="M13" s="129">
        <v>2.6499999999999999E-8</v>
      </c>
      <c r="N13" s="132">
        <v>0.16166</v>
      </c>
      <c r="O13" s="139">
        <v>0.10823000000000001</v>
      </c>
      <c r="P13" s="132">
        <v>4.1291799999999997E-5</v>
      </c>
      <c r="Q13" s="128">
        <v>6.3020000000000003E-4</v>
      </c>
      <c r="R13" s="128">
        <v>2.3015999999999998E-2</v>
      </c>
    </row>
    <row r="14" spans="1:18" s="10" customFormat="1" ht="25.5" customHeight="1" x14ac:dyDescent="0.25">
      <c r="A14" s="159" t="s">
        <v>145</v>
      </c>
      <c r="B14" s="159"/>
      <c r="C14" s="130" t="s">
        <v>72</v>
      </c>
      <c r="D14" s="140">
        <v>2.5469999999999998E-3</v>
      </c>
      <c r="E14" s="129">
        <v>2.3399999999999996E-3</v>
      </c>
      <c r="F14" s="140">
        <v>1.6920000000000001E-5</v>
      </c>
      <c r="G14" s="140">
        <v>8.8199999999999997E-3</v>
      </c>
      <c r="H14" s="140">
        <v>3.2933504290489201E-6</v>
      </c>
      <c r="I14" s="140">
        <v>2.1923426569993741E-5</v>
      </c>
      <c r="J14" s="138">
        <v>1.9234285714285712E-6</v>
      </c>
      <c r="K14" s="141">
        <v>2.4480000000000001E-6</v>
      </c>
      <c r="L14" s="140">
        <v>2.1159800197340849E-5</v>
      </c>
      <c r="M14" s="141">
        <v>7.416E-10</v>
      </c>
      <c r="N14" s="140">
        <v>9.1800000000000007E-3</v>
      </c>
      <c r="O14" s="140">
        <v>8.2188522454604577E-4</v>
      </c>
      <c r="P14" s="140">
        <v>9.5842841625656992E-6</v>
      </c>
      <c r="Q14" s="140">
        <v>2.5231758355782271E-5</v>
      </c>
      <c r="R14" s="128">
        <v>3.8E-3</v>
      </c>
    </row>
    <row r="15" spans="1:18" s="10" customFormat="1" ht="25.5" customHeight="1" x14ac:dyDescent="0.25">
      <c r="A15" s="159" t="s">
        <v>146</v>
      </c>
      <c r="B15" s="159"/>
      <c r="C15" s="130" t="s">
        <v>72</v>
      </c>
      <c r="D15" s="140">
        <v>4.0752000000000002E-3</v>
      </c>
      <c r="E15" s="129">
        <v>3.7439999999999999E-3</v>
      </c>
      <c r="F15" s="142">
        <v>2.7072000000000001E-5</v>
      </c>
      <c r="G15" s="140">
        <v>1.4112E-2</v>
      </c>
      <c r="H15" s="140">
        <v>5.2693606864782719E-6</v>
      </c>
      <c r="I15" s="140">
        <v>3.5077482511989988E-5</v>
      </c>
      <c r="J15" s="143">
        <v>3.9599999999999994E-5</v>
      </c>
      <c r="K15" s="140">
        <v>3.9168000000000003E-6</v>
      </c>
      <c r="L15" s="140">
        <v>3.3855680315745362E-5</v>
      </c>
      <c r="M15" s="141">
        <v>1.1865599999999999E-9</v>
      </c>
      <c r="N15" s="140">
        <v>1.4688000000000001E-2</v>
      </c>
      <c r="O15" s="140">
        <v>1.3150163592736733E-3</v>
      </c>
      <c r="P15" s="140">
        <v>1.5334854660105121E-5</v>
      </c>
      <c r="Q15" s="140">
        <v>4.0370813369251632E-5</v>
      </c>
      <c r="R15" s="128">
        <v>6.0768000000000003E-3</v>
      </c>
    </row>
    <row r="16" spans="1:18" s="10" customFormat="1" ht="25.5" customHeight="1" x14ac:dyDescent="0.25">
      <c r="A16" s="159" t="s">
        <v>147</v>
      </c>
      <c r="B16" s="159"/>
      <c r="C16" s="130" t="s">
        <v>72</v>
      </c>
      <c r="D16" s="140">
        <v>4.8393000000000004E-3</v>
      </c>
      <c r="E16" s="129">
        <v>4.4460000000000003E-3</v>
      </c>
      <c r="F16" s="142">
        <v>3.2148000000000005E-5</v>
      </c>
      <c r="G16" s="140">
        <v>1.6758000000000002E-2</v>
      </c>
      <c r="H16" s="140">
        <v>6.2573658151929488E-6</v>
      </c>
      <c r="I16" s="140">
        <v>4.1654510482988107E-5</v>
      </c>
      <c r="J16" s="143">
        <v>4.7024999999999998E-5</v>
      </c>
      <c r="K16" s="140">
        <v>4.6512000000000005E-6</v>
      </c>
      <c r="L16" s="140">
        <v>4.0203620374947615E-5</v>
      </c>
      <c r="M16" s="141">
        <v>1.4090399999999999E-9</v>
      </c>
      <c r="N16" s="140">
        <v>1.7442000000000003E-2</v>
      </c>
      <c r="O16" s="140">
        <v>1.561581926637487E-3</v>
      </c>
      <c r="P16" s="140">
        <v>1.821013990887483E-5</v>
      </c>
      <c r="Q16" s="140">
        <v>4.7940340875986317E-5</v>
      </c>
      <c r="R16" s="128">
        <v>7.2162000000000007E-3</v>
      </c>
    </row>
    <row r="17" spans="1:18" s="10" customFormat="1" x14ac:dyDescent="0.25">
      <c r="A17" s="159" t="s">
        <v>148</v>
      </c>
      <c r="B17" s="159"/>
      <c r="C17" s="130" t="s">
        <v>89</v>
      </c>
      <c r="D17" s="128">
        <v>4.1240000000000006E-2</v>
      </c>
      <c r="E17" s="128">
        <v>6.5983999999999999E-3</v>
      </c>
      <c r="F17" s="132">
        <v>2.0000000000000001E-4</v>
      </c>
      <c r="G17" s="128">
        <v>1.2372000000000001E-2</v>
      </c>
      <c r="H17" s="132">
        <v>7.1000000000000004E-3</v>
      </c>
      <c r="I17" s="128">
        <v>1.3701989999999999E-2</v>
      </c>
      <c r="J17" s="143">
        <v>1.32E-2</v>
      </c>
      <c r="K17" s="143">
        <v>5.4799999999999998E-4</v>
      </c>
      <c r="L17" s="128">
        <v>8.3999999999999995E-5</v>
      </c>
      <c r="M17" s="143">
        <v>0</v>
      </c>
      <c r="N17" s="132">
        <v>0.73201000000000005</v>
      </c>
      <c r="O17" s="132">
        <v>8.3000000000000004E-2</v>
      </c>
      <c r="P17" s="128">
        <v>2.5999999999999998E-4</v>
      </c>
      <c r="Q17" s="132">
        <v>0.11825569999999999</v>
      </c>
      <c r="R17" s="128">
        <v>6.6911899999999992E-4</v>
      </c>
    </row>
    <row r="18" spans="1:18" s="10" customFormat="1" x14ac:dyDescent="0.25">
      <c r="A18" s="159" t="s">
        <v>149</v>
      </c>
      <c r="B18" s="159"/>
      <c r="C18" s="130" t="s">
        <v>89</v>
      </c>
      <c r="D18" s="128">
        <v>1.56712E-2</v>
      </c>
      <c r="E18" s="128">
        <v>1.8558000000000002E-2</v>
      </c>
      <c r="F18" s="132">
        <v>2.0000000000000001E-4</v>
      </c>
      <c r="G18" s="128">
        <v>2.0999999999999999E-3</v>
      </c>
      <c r="H18" s="128">
        <v>1.1000000000000001E-3</v>
      </c>
      <c r="I18" s="128">
        <v>1.4E-3</v>
      </c>
      <c r="J18" s="143">
        <v>1.34E-3</v>
      </c>
      <c r="K18" s="143">
        <v>5.5999999999999999E-5</v>
      </c>
      <c r="L18" s="128">
        <v>8.3999999999999995E-5</v>
      </c>
      <c r="M18" s="143">
        <v>0</v>
      </c>
      <c r="N18" s="128">
        <v>7.4999999999999997E-2</v>
      </c>
      <c r="O18" s="128">
        <v>3.8000000000000002E-4</v>
      </c>
      <c r="P18" s="128">
        <v>2.5999999999999998E-4</v>
      </c>
      <c r="Q18" s="128">
        <v>2.0999999999999999E-3</v>
      </c>
      <c r="R18" s="132">
        <v>6.6911899999999992E-4</v>
      </c>
    </row>
    <row r="19" spans="1:18" s="10" customFormat="1" x14ac:dyDescent="0.25">
      <c r="A19" s="158" t="s">
        <v>99</v>
      </c>
      <c r="B19" s="158"/>
      <c r="C19" s="130" t="s">
        <v>72</v>
      </c>
      <c r="D19" s="128">
        <v>5.6999999999999998E-4</v>
      </c>
      <c r="E19" s="128">
        <v>2.9E-4</v>
      </c>
      <c r="F19" s="128">
        <v>4.0999999999999999E-4</v>
      </c>
      <c r="G19" s="128">
        <v>1.2999999999999999E-3</v>
      </c>
      <c r="H19" s="128">
        <v>5.1E-5</v>
      </c>
      <c r="I19" s="128">
        <v>2.5999999999999998E-4</v>
      </c>
      <c r="J19" s="143">
        <v>5.7899999999999998E-4</v>
      </c>
      <c r="K19" s="128">
        <v>7.8999999999999996E-5</v>
      </c>
      <c r="L19" s="128">
        <v>1E-4</v>
      </c>
      <c r="M19" s="140">
        <v>3.1399999999999999E-9</v>
      </c>
      <c r="N19" s="128">
        <v>2.4000000000000001E-4</v>
      </c>
      <c r="O19" s="128">
        <v>4.8999999999999998E-4</v>
      </c>
      <c r="P19" s="128">
        <v>8.2999999999999998E-5</v>
      </c>
      <c r="Q19" s="128">
        <v>2.7999999999999998E-4</v>
      </c>
      <c r="R19" s="128">
        <v>4.9919999999999996E-5</v>
      </c>
    </row>
    <row r="20" spans="1:18" s="10" customFormat="1" x14ac:dyDescent="0.25">
      <c r="A20" s="159" t="s">
        <v>150</v>
      </c>
      <c r="B20" s="159"/>
      <c r="C20" s="130" t="s">
        <v>72</v>
      </c>
      <c r="D20" s="128">
        <v>8.5999999999999993E-9</v>
      </c>
      <c r="E20" s="129">
        <v>2.3399999999999996E-3</v>
      </c>
      <c r="F20" s="128">
        <v>6.69E-4</v>
      </c>
      <c r="G20" s="140">
        <v>8.8199999999999997E-3</v>
      </c>
      <c r="H20" s="132">
        <v>2.4099999999999998E-3</v>
      </c>
      <c r="I20" s="128">
        <v>3.31E-3</v>
      </c>
      <c r="J20" s="143">
        <v>1.4599999999999999E-3</v>
      </c>
      <c r="K20" s="143">
        <v>1.8500000000000001E-3</v>
      </c>
      <c r="L20" s="140">
        <v>2.1159800197340849E-5</v>
      </c>
      <c r="M20" s="128">
        <v>9.1900000000000001E-6</v>
      </c>
      <c r="N20" s="140">
        <v>9.1800000000000007E-3</v>
      </c>
      <c r="O20" s="140">
        <v>8.2188522454604577E-4</v>
      </c>
      <c r="P20" s="128">
        <v>5.5999999999999999E-3</v>
      </c>
      <c r="Q20" s="128">
        <v>5.5199999999999997E-3</v>
      </c>
      <c r="R20" s="14">
        <v>6.0599999999999996E-6</v>
      </c>
    </row>
    <row r="21" spans="1:18" s="10" customFormat="1" x14ac:dyDescent="0.25">
      <c r="A21" s="159" t="s">
        <v>151</v>
      </c>
      <c r="B21" s="159"/>
      <c r="C21" s="130" t="s">
        <v>16</v>
      </c>
      <c r="D21" s="143">
        <v>3.6200000000000004E-3</v>
      </c>
      <c r="E21" s="143">
        <v>5.7919999999999998E-4</v>
      </c>
      <c r="F21" s="143">
        <v>1.755577109602328E-5</v>
      </c>
      <c r="G21" s="143">
        <v>1.0859999999999999E-3</v>
      </c>
      <c r="H21" s="143">
        <v>6.2322987390882648E-4</v>
      </c>
      <c r="I21" s="143">
        <v>1.2027449999999999E-3</v>
      </c>
      <c r="J21" s="143">
        <v>1.1586808923375364E-3</v>
      </c>
      <c r="K21" s="143">
        <v>4.8102812803103781E-5</v>
      </c>
      <c r="L21" s="143">
        <v>7.3734238603297763E-6</v>
      </c>
      <c r="M21" s="143">
        <v>0</v>
      </c>
      <c r="N21" s="143">
        <v>6.4254999999999993E-2</v>
      </c>
      <c r="O21" s="143">
        <v>7.2856450048496609E-3</v>
      </c>
      <c r="P21" s="143">
        <v>2.2822502424830262E-5</v>
      </c>
      <c r="Q21" s="143">
        <v>1.038035E-2</v>
      </c>
      <c r="R21" s="143">
        <v>5.8734499999999998E-5</v>
      </c>
    </row>
    <row r="22" spans="1:18" s="10" customFormat="1" x14ac:dyDescent="0.25">
      <c r="A22" s="159" t="s">
        <v>152</v>
      </c>
      <c r="B22" s="159"/>
      <c r="C22" s="130" t="s">
        <v>16</v>
      </c>
      <c r="D22" s="143">
        <v>1.3756E-3</v>
      </c>
      <c r="E22" s="143">
        <v>1.629E-3</v>
      </c>
      <c r="F22" s="143">
        <v>1.755577109602328E-5</v>
      </c>
      <c r="G22" s="143">
        <v>1.8433559650824443E-4</v>
      </c>
      <c r="H22" s="143">
        <v>9.6556741028128035E-5</v>
      </c>
      <c r="I22" s="143">
        <v>1.2289039767216295E-4</v>
      </c>
      <c r="J22" s="143">
        <v>1.1762366634335596E-4</v>
      </c>
      <c r="K22" s="143">
        <v>4.9156159068865173E-6</v>
      </c>
      <c r="L22" s="143">
        <v>7.3734238603297763E-6</v>
      </c>
      <c r="M22" s="143">
        <v>0</v>
      </c>
      <c r="N22" s="143">
        <v>6.583414161008729E-3</v>
      </c>
      <c r="O22" s="143">
        <v>3.3355965082444232E-5</v>
      </c>
      <c r="P22" s="143">
        <v>2.2822502424830262E-5</v>
      </c>
      <c r="Q22" s="143">
        <v>1.8433559650824443E-4</v>
      </c>
      <c r="R22" s="143">
        <v>5.8734499999999998E-5</v>
      </c>
    </row>
    <row r="23" spans="1:18" s="4" customFormat="1" x14ac:dyDescent="0.25">
      <c r="A23" s="158" t="s">
        <v>157</v>
      </c>
      <c r="B23" s="159"/>
      <c r="C23" s="28" t="s">
        <v>158</v>
      </c>
      <c r="D23" s="156" cm="1">
        <f t="array" ref="D23:R23">TRANSPOSE([1]Details!$D$298:$D$312)</f>
        <v>1.42E-3</v>
      </c>
      <c r="E23" s="156">
        <v>7.9699999999999997E-4</v>
      </c>
      <c r="F23" s="156">
        <v>1.66E-5</v>
      </c>
      <c r="G23" s="156">
        <v>4.0099999999999999E-5</v>
      </c>
      <c r="H23" s="156">
        <v>1.42E-6</v>
      </c>
      <c r="I23" s="156">
        <v>5.1800000000000004E-6</v>
      </c>
      <c r="J23" s="155">
        <v>1.7800000000000007E-6</v>
      </c>
      <c r="K23" s="156">
        <v>3.3999999999999996E-6</v>
      </c>
      <c r="L23" s="156">
        <v>3.6699999999999999E-7</v>
      </c>
      <c r="M23" s="155">
        <v>0</v>
      </c>
      <c r="N23" s="156">
        <v>1.4400000000000001E-3</v>
      </c>
      <c r="O23" s="156">
        <v>4.8699999999999991E-5</v>
      </c>
      <c r="P23" s="156">
        <v>5.5799999999999989E-7</v>
      </c>
      <c r="Q23" s="156">
        <v>1.98E-5</v>
      </c>
      <c r="R23" s="155">
        <v>0</v>
      </c>
    </row>
    <row r="24" spans="1:18" x14ac:dyDescent="0.25">
      <c r="A24" s="115"/>
    </row>
  </sheetData>
  <mergeCells count="18">
    <mergeCell ref="D1:E5"/>
    <mergeCell ref="A7:B7"/>
    <mergeCell ref="A9:B9"/>
    <mergeCell ref="A10:B10"/>
    <mergeCell ref="A11:B11"/>
    <mergeCell ref="A23:B23"/>
    <mergeCell ref="A22:B22"/>
    <mergeCell ref="A8:B8"/>
    <mergeCell ref="A13:B13"/>
    <mergeCell ref="A14:B14"/>
    <mergeCell ref="A19:B19"/>
    <mergeCell ref="A20:B20"/>
    <mergeCell ref="A21:B21"/>
    <mergeCell ref="A15:B15"/>
    <mergeCell ref="A16:B16"/>
    <mergeCell ref="A17:B17"/>
    <mergeCell ref="A18:B18"/>
    <mergeCell ref="A12:B12"/>
  </mergeCells>
  <phoneticPr fontId="3" type="noConversion"/>
  <printOptions headings="1"/>
  <pageMargins left="0.6" right="0.6" top="0.6" bottom="0.6" header="0.5" footer="0.5"/>
  <pageSetup orientation="portrait" cellComments="atEnd"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election activeCell="G31" sqref="G31"/>
    </sheetView>
  </sheetViews>
  <sheetFormatPr defaultRowHeight="13.2" x14ac:dyDescent="0.25"/>
  <sheetData>
    <row r="1" spans="1:1" ht="14.4" x14ac:dyDescent="0.25">
      <c r="A1" s="16"/>
    </row>
    <row r="2" spans="1:1" x14ac:dyDescent="0.25">
      <c r="A2" s="17" t="s">
        <v>153</v>
      </c>
    </row>
  </sheetData>
  <hyperlinks>
    <hyperlink ref="A2" r:id="rId1" display="https://www3.epa.gov/ttn/chief/ap42/appendix/appa.pdf" xr:uid="{00000000-0004-0000-0200-000000000000}"/>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Details</vt:lpstr>
      <vt:lpstr>Simplified Defaults</vt:lpstr>
      <vt:lpstr>Heat content</vt:lpstr>
      <vt:lpstr>'Simplified Defaults'!Print_Area</vt:lpstr>
      <vt:lpstr>'Simplified Defaults'!Print_Titles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Allen, Sierra</dc:creator>
  <cp:keywords/>
  <dc:description/>
  <cp:lastModifiedBy>Allen, Sierra</cp:lastModifiedBy>
  <cp:revision/>
  <dcterms:created xsi:type="dcterms:W3CDTF">2008-10-10T18:41:43Z</dcterms:created>
  <dcterms:modified xsi:type="dcterms:W3CDTF">2024-05-29T19:04:10Z</dcterms:modified>
  <cp:category/>
  <cp:contentStatus/>
</cp:coreProperties>
</file>